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showInkAnnotation="0" codeName="EsteLivro"/>
  <mc:AlternateContent xmlns:mc="http://schemas.openxmlformats.org/markup-compatibility/2006">
    <mc:Choice Requires="x15">
      <x15ac:absPath xmlns:x15ac="http://schemas.microsoft.com/office/spreadsheetml/2010/11/ac" url="F:\06_FORMULARIOS\06.07_Formularios\"/>
    </mc:Choice>
  </mc:AlternateContent>
  <xr:revisionPtr revIDLastSave="0" documentId="8_{E8E77EFC-86BD-40AB-BE0B-AC4F5ECF9E51}" xr6:coauthVersionLast="36" xr6:coauthVersionMax="36" xr10:uidLastSave="{00000000-0000-0000-0000-000000000000}"/>
  <workbookProtection lockStructure="1"/>
  <bookViews>
    <workbookView xWindow="0" yWindow="0" windowWidth="28800" windowHeight="11925" tabRatio="919" activeTab="1" xr2:uid="{00000000-000D-0000-FFFF-FFFF00000000}"/>
  </bookViews>
  <sheets>
    <sheet name="Instruções e Legislação" sheetId="1" r:id="rId1"/>
    <sheet name="RD" sheetId="2" r:id="rId2"/>
  </sheets>
  <definedNames>
    <definedName name="_xlnm.Print_Area" localSheetId="0">'Instruções e Legislação'!$A$1:$H$101</definedName>
    <definedName name="_xlnm.Print_Area" localSheetId="1">RD!$B$1:$I$86</definedName>
    <definedName name="Z_D97BEBE1_1B0D_40C3_9D81_F656DECA86FF_.wvu.Cols" localSheetId="1" hidden="1">RD!#REF!</definedName>
    <definedName name="Z_D97BEBE1_1B0D_40C3_9D81_F656DECA86FF_.wvu.PrintArea" localSheetId="0" hidden="1">'Instruções e Legislação'!$A$1:$H$101</definedName>
    <definedName name="Z_D97BEBE1_1B0D_40C3_9D81_F656DECA86FF_.wvu.PrintArea" localSheetId="1" hidden="1">RD!$B$2:$J$74</definedName>
    <definedName name="Z_D97BEBE1_1B0D_40C3_9D81_F656DECA86FF_.wvu.Rows" localSheetId="1" hidden="1">RD!#REF!</definedName>
  </definedNames>
  <calcPr calcId="191029" iterateCount="1"/>
  <customWorkbookViews>
    <customWorkbookView name="Miguel - Vista pessoal" guid="{D97BEBE1-1B0D-40C3-9D81-F656DECA86FF}" mergeInterval="0" personalView="1" maximized="1" windowWidth="1362" windowHeight="543" tabRatio="919" activeSheetId="2"/>
  </customWorkbookViews>
</workbook>
</file>

<file path=xl/calcChain.xml><?xml version="1.0" encoding="utf-8"?>
<calcChain xmlns="http://schemas.openxmlformats.org/spreadsheetml/2006/main">
  <c r="H38" i="2" l="1"/>
  <c r="D23" i="2" l="1"/>
  <c r="J25" i="2" l="1"/>
  <c r="H61" i="2"/>
  <c r="B3" i="2" s="1"/>
  <c r="J24" i="2"/>
  <c r="J11" i="2"/>
  <c r="D24" i="2"/>
  <c r="B23" i="2"/>
  <c r="H31" i="2"/>
  <c r="H33" i="2"/>
  <c r="H34" i="2" s="1"/>
  <c r="J23" i="2"/>
  <c r="J15" i="2" s="1"/>
  <c r="I7" i="2"/>
  <c r="J45" i="2"/>
  <c r="J43" i="2" s="1"/>
  <c r="I38" i="2" s="1"/>
  <c r="G7" i="2"/>
  <c r="H7" i="2"/>
  <c r="C5" i="2"/>
  <c r="J26" i="2"/>
  <c r="I14" i="2"/>
  <c r="G11" i="2" l="1"/>
  <c r="J8" i="2" s="1"/>
  <c r="J37" i="2" s="1"/>
  <c r="J33" i="2" s="1"/>
  <c r="J32" i="2" s="1"/>
  <c r="J31" i="2" s="1"/>
  <c r="J30" i="2" s="1"/>
  <c r="J29" i="2" s="1"/>
  <c r="J28" i="2" s="1"/>
  <c r="F31" i="2" s="1"/>
  <c r="I45" i="2"/>
  <c r="J14" i="2"/>
  <c r="G23" i="2" s="1"/>
  <c r="J6" i="2"/>
  <c r="C31" i="2" l="1"/>
  <c r="C32" i="2"/>
  <c r="H32" i="2" s="1"/>
  <c r="C54" i="2"/>
  <c r="B28" i="2"/>
  <c r="J10" i="2"/>
  <c r="B13" i="2" s="1"/>
  <c r="J5" i="2"/>
  <c r="C29" i="2" l="1"/>
  <c r="H29" i="2" s="1"/>
  <c r="C30" i="2"/>
  <c r="H30" i="2"/>
  <c r="I34" i="2" s="1"/>
  <c r="J59" i="2" s="1"/>
  <c r="J61" i="2" s="1"/>
  <c r="J62" i="2" s="1"/>
  <c r="J55" i="2" s="1"/>
  <c r="J54" i="2" l="1"/>
  <c r="J50" i="2" l="1"/>
  <c r="J47" i="2" s="1"/>
  <c r="I55" i="2" s="1"/>
  <c r="I59" i="2" s="1"/>
</calcChain>
</file>

<file path=xl/sharedStrings.xml><?xml version="1.0" encoding="utf-8"?>
<sst xmlns="http://schemas.openxmlformats.org/spreadsheetml/2006/main" count="176" uniqueCount="169">
  <si>
    <t>Código Postal:</t>
  </si>
  <si>
    <t>1749 - 016 Lisboa, PORTUGAL</t>
  </si>
  <si>
    <t>Outras Despesas</t>
  </si>
  <si>
    <t>Hora Fim</t>
  </si>
  <si>
    <t>Totais</t>
  </si>
  <si>
    <t>Localidade:</t>
  </si>
  <si>
    <t>Deslocações</t>
  </si>
  <si>
    <t>Nome (Completo):</t>
  </si>
  <si>
    <t>=subs.refeição</t>
  </si>
  <si>
    <t>TOTAIS</t>
  </si>
  <si>
    <t>No país:</t>
  </si>
  <si>
    <t>No estrangeiro (100%):</t>
  </si>
  <si>
    <t>No estrangeiro (70%):</t>
  </si>
  <si>
    <t>Total Justificado:</t>
  </si>
  <si>
    <t>Redução Voluntária:</t>
  </si>
  <si>
    <t>A receber:</t>
  </si>
  <si>
    <t>e-mail:</t>
  </si>
  <si>
    <t>Nº CTB:</t>
  </si>
  <si>
    <t>INSTRUÇÕES DE UTILIZAÇÃO DOS FORMULÁRIOS DE</t>
  </si>
  <si>
    <t>SWIFT / BIC</t>
  </si>
  <si>
    <t>No estrangeiro:</t>
  </si>
  <si>
    <t>=subs. por Km</t>
  </si>
  <si>
    <t>Hora Início</t>
  </si>
  <si>
    <t>nº de kms:</t>
  </si>
  <si>
    <t>Número de Contribuinte:</t>
  </si>
  <si>
    <t>Reg.Desl. Nº:</t>
  </si>
  <si>
    <t>Deslocações:</t>
  </si>
  <si>
    <t>Outras Despesas:</t>
  </si>
  <si>
    <t>Totais:</t>
  </si>
  <si>
    <t xml:space="preserve"> </t>
  </si>
  <si>
    <t>Lista de verificação de Registos de Deslocação :</t>
  </si>
  <si>
    <t>Ajudas de Custo</t>
  </si>
  <si>
    <t>ser anexada folha de câmbio com a mesma data do documento de despesa.</t>
  </si>
  <si>
    <t xml:space="preserve">2. Aquando do recurso à utilização de táxis, comboios ou autocarros fora do espaço Euro, deverá </t>
  </si>
  <si>
    <t>1. Inscrição: entregar comprovativo do pagamento, talão de pagamento electrónico ou documento</t>
  </si>
  <si>
    <t>justificar ?</t>
  </si>
  <si>
    <t>(talão de pagamento electrónico ou documento de transferência bancária) ?</t>
  </si>
  <si>
    <t xml:space="preserve">1. Se utilizar carro próprio ou alugado, deverá entregar uma carta a justificar a necessidade da sua </t>
  </si>
  <si>
    <t>utilização em detrimento do recurso ao transporte público.</t>
  </si>
  <si>
    <t>de transferência bancária. O pagamento nunca deverá ser efectuado em numerário.</t>
  </si>
  <si>
    <t>Assinatura do(a) Responsável Científico(a):</t>
  </si>
  <si>
    <t>Assinatura do(a) Beneficiário(a):</t>
  </si>
  <si>
    <t>Lista de Verificação de Registos de Deslocação:</t>
  </si>
  <si>
    <t>4. Caso tenha ocorrido viagem de avião, encontram-se anexados os cartões de embarque e factura</t>
  </si>
  <si>
    <t xml:space="preserve">1. Inscrição: encontra-se anexo o comprovativo do pagamento (talão de pagamento electrónico ou </t>
  </si>
  <si>
    <t>documento de transferência bancária) ?.</t>
  </si>
  <si>
    <t>REGISTO DE DESLOCAÇÃO</t>
  </si>
  <si>
    <t>&gt; 18</t>
  </si>
  <si>
    <t>9 a 18</t>
  </si>
  <si>
    <t>&lt; 9</t>
  </si>
  <si>
    <t>No país (100%):</t>
  </si>
  <si>
    <t>No país (50%):</t>
  </si>
  <si>
    <t>(ver Instruções)</t>
  </si>
  <si>
    <t>O nível remuneratório a seleccionar deverá ter em conta a categoria profissional do beneficiário.</t>
  </si>
  <si>
    <t>Quando se verifique deslocações, em simultâneo, de colaboradores com níveis remuneratórios</t>
  </si>
  <si>
    <t>diferentes aplicar-se-á, para todos, o nível remuneratório mais elevado.</t>
  </si>
  <si>
    <t>1. O Nível Remuneratório está preenchido ? (preencher, exceptuando as situações em que não há</t>
  </si>
  <si>
    <t>Ajudas de Custo)</t>
  </si>
  <si>
    <t xml:space="preserve">6. Caso o campo “Outras” contenha valores, estes referem-se à inscrição de valores pagos a título de </t>
  </si>
  <si>
    <t xml:space="preserve">5. Caso o campo “Portagens” contenha valores, estes referem-se à inscrição de valores pagos a título de </t>
  </si>
  <si>
    <t>a ser reembolsado, e discrimine o anterior Registo de Deslocação (RD) que serviu para receber</t>
  </si>
  <si>
    <t>campo "Pagamento Directo" para fazer acerto do montante  a ser reembolsado, e discrimine o(s)</t>
  </si>
  <si>
    <t>nome(s) do(s) Fornecedor(es) de forma completa (desde que visível) ou abreviada.</t>
  </si>
  <si>
    <t>2. Se o Tipo de Deslocação é para Participação em Reunião Científica, anexar "certificado</t>
  </si>
  <si>
    <t>de participação", mesmo se for apenas uma reunião com outros elementos da equipa do projecto.</t>
  </si>
  <si>
    <t>2. Caso tenha ocorrido viagem de avião, deverão ser anexadas as facturas e os talões de embarque.</t>
  </si>
  <si>
    <t>Pagamento:</t>
  </si>
  <si>
    <t>1. Poderá entregar cópia dos dados necessários para se proceder ao pagamento, para melhor verificação.</t>
  </si>
  <si>
    <t>documento de transferência bancária.O pagamento nunca deverá ser efectuado em numerário.</t>
  </si>
  <si>
    <t xml:space="preserve">   Se for Bolseiro FCT anexar comprovativo.</t>
  </si>
  <si>
    <t>1. Proposta de dispensa temporária de serviço: caso a opção seja sim, anexar “proposta”.</t>
  </si>
  <si>
    <t>Disciplina o abono de ajudas de custo por deslocação em serviço ao estrangeiro</t>
  </si>
  <si>
    <t>2. Decreto Lei n.º 106/98 de 24-04-1998:</t>
  </si>
  <si>
    <t>1.Decreto lei nº192/95 de 26-07-1995:</t>
  </si>
  <si>
    <t>Estabelece normas relativas ao abono de ajudas de custo e de transporte pelas deslocações em serviço público</t>
  </si>
  <si>
    <t>3. Portaria n.º 1553-C/2008 de 31-12-2008:</t>
  </si>
  <si>
    <t>Aprova a tabela remuneratória única dos trabalhadores que exercem funções públicas, contendo o número de níveis remuneratórios e o montante pecuniário correspondente a cada um e actualiza os índices 100 de todas as escalas salariais.</t>
  </si>
  <si>
    <t>4. Portaria n.º 1553-D/2008 de 31-12-2008:</t>
  </si>
  <si>
    <t>Procede à 1ª revisão anual das tabelas de ajudas de custo, subsídios de refeição e de viagem, bem como dos suplementos remuneratórios, para os trabalhadores em funções públicas</t>
  </si>
  <si>
    <t>Procede à 2ª revisão anual das tabelas de ajudas de custo, subsídios de refeição e de viagem, bem como dos suplementos remuneratórios, para os trabalhadores em funções públicas</t>
  </si>
  <si>
    <t>Procede à 3ª revisão anual das tabelas de ajudas de custo, subsídios de refeição e de viagem, bem como dos suplementos remuneratórios, para os trabalhadores em funções públicas</t>
  </si>
  <si>
    <t>5. Decreto Lei n.º 137/2010 de 28-12-2010:</t>
  </si>
  <si>
    <t>6. Lei n.º 66-B/2012 de 31-12-2012:</t>
  </si>
  <si>
    <t>Links/Sites de Legislação:</t>
  </si>
  <si>
    <t>Telf/Telm:</t>
  </si>
  <si>
    <t>É Aposentado da CGA (S/N):</t>
  </si>
  <si>
    <t>Taxas municipais (anexar faturas):</t>
  </si>
  <si>
    <t>Unidade ID(Sigla):</t>
  </si>
  <si>
    <t>Instituição com a qual tem contrato de bolsa/laboral:</t>
  </si>
  <si>
    <t>Morada (Fiscal):</t>
  </si>
  <si>
    <t>Distância da FCUL ao Local em Km</t>
  </si>
  <si>
    <r>
      <t>Alojamento</t>
    </r>
    <r>
      <rPr>
        <sz val="9"/>
        <rFont val="Garamond"/>
        <family val="1"/>
      </rPr>
      <t/>
    </r>
  </si>
  <si>
    <r>
      <t>Nível Remuneratório</t>
    </r>
    <r>
      <rPr>
        <sz val="12"/>
        <rFont val="Calibri"/>
        <family val="2"/>
      </rPr>
      <t>:</t>
    </r>
  </si>
  <si>
    <r>
      <t>Ajudas de Custo (</t>
    </r>
    <r>
      <rPr>
        <u/>
        <sz val="10"/>
        <rFont val="Calibri"/>
        <family val="2"/>
      </rPr>
      <t>No País</t>
    </r>
    <r>
      <rPr>
        <sz val="10"/>
        <rFont val="Calibri"/>
        <family val="2"/>
      </rPr>
      <t>, por ex., "</t>
    </r>
    <r>
      <rPr>
        <sz val="12"/>
        <rFont val="Calibri"/>
        <family val="2"/>
      </rPr>
      <t>2x RD</t>
    </r>
    <r>
      <rPr>
        <sz val="10"/>
        <rFont val="Calibri"/>
        <family val="2"/>
      </rPr>
      <t xml:space="preserve"> de um dia das 08h às 21h" </t>
    </r>
    <r>
      <rPr>
        <u/>
        <sz val="10"/>
        <rFont val="Calibri"/>
        <family val="2"/>
      </rPr>
      <t>é diferente de</t>
    </r>
    <r>
      <rPr>
        <sz val="10"/>
        <rFont val="Calibri"/>
        <family val="2"/>
      </rPr>
      <t xml:space="preserve"> "</t>
    </r>
    <r>
      <rPr>
        <sz val="12"/>
        <rFont val="Calibri"/>
        <family val="2"/>
      </rPr>
      <t>1x RD</t>
    </r>
    <r>
      <rPr>
        <sz val="10"/>
        <rFont val="Calibri"/>
        <family val="2"/>
      </rPr>
      <t xml:space="preserve"> de 2dias das 08h às 21h"</t>
    </r>
    <r>
      <rPr>
        <b/>
        <sz val="12"/>
        <rFont val="Calibri"/>
        <family val="2"/>
      </rPr>
      <t>):</t>
    </r>
  </si>
  <si>
    <r>
      <t xml:space="preserve">5. </t>
    </r>
    <r>
      <rPr>
        <u/>
        <sz val="12"/>
        <rFont val="Calibri"/>
        <family val="2"/>
      </rPr>
      <t>Quilómetros</t>
    </r>
    <r>
      <rPr>
        <sz val="12"/>
        <rFont val="Calibri"/>
        <family val="2"/>
      </rPr>
      <t xml:space="preserve">: só são </t>
    </r>
    <r>
      <rPr>
        <u/>
        <sz val="12"/>
        <rFont val="Calibri"/>
        <family val="2"/>
      </rPr>
      <t>pagos</t>
    </r>
    <r>
      <rPr>
        <sz val="12"/>
        <rFont val="Calibri"/>
        <family val="2"/>
      </rPr>
      <t xml:space="preserve"> em caso de utilização de </t>
    </r>
    <r>
      <rPr>
        <u/>
        <sz val="12"/>
        <rFont val="Calibri"/>
        <family val="2"/>
      </rPr>
      <t>viatura própria e em território nacional</t>
    </r>
    <r>
      <rPr>
        <sz val="12"/>
        <rFont val="Calibri"/>
        <family val="2"/>
      </rPr>
      <t>.</t>
    </r>
  </si>
  <si>
    <r>
      <t xml:space="preserve">Alojamento </t>
    </r>
    <r>
      <rPr>
        <sz val="12"/>
        <rFont val="Calibri"/>
        <family val="2"/>
      </rPr>
      <t>(válido só No País 50% - se for só um dia, HoraFim&gt;22h00m - ou No Estrangeiro 70%)</t>
    </r>
    <r>
      <rPr>
        <b/>
        <sz val="12"/>
        <rFont val="Calibri"/>
        <family val="2"/>
      </rPr>
      <t>:</t>
    </r>
  </si>
  <si>
    <r>
      <t xml:space="preserve">1. Hotel </t>
    </r>
    <r>
      <rPr>
        <b/>
        <u/>
        <sz val="12"/>
        <rFont val="Calibri"/>
        <family val="2"/>
      </rPr>
      <t>até 3 estrelas</t>
    </r>
    <r>
      <rPr>
        <sz val="12"/>
        <rFont val="Calibri"/>
        <family val="2"/>
      </rPr>
      <t>: entregar comprovativo do pagamento seja talão de pagamento electrónico ou</t>
    </r>
  </si>
  <si>
    <r>
      <t xml:space="preserve">esse mesmo Adiantamento. </t>
    </r>
    <r>
      <rPr>
        <u/>
        <sz val="12"/>
        <rFont val="Calibri"/>
        <family val="2"/>
      </rPr>
      <t>O actual RD servirá para Adiantamento, se Data Emissão &lt; Data Fim</t>
    </r>
    <r>
      <rPr>
        <sz val="12"/>
        <rFont val="Calibri"/>
        <family val="2"/>
      </rPr>
      <t>.</t>
    </r>
  </si>
  <si>
    <r>
      <t>1.</t>
    </r>
    <r>
      <rPr>
        <sz val="7"/>
        <rFont val="Calibri"/>
        <family val="2"/>
      </rPr>
      <t xml:space="preserve"> </t>
    </r>
    <r>
      <rPr>
        <sz val="12"/>
        <rFont val="Calibri"/>
        <family val="2"/>
      </rPr>
      <t xml:space="preserve">Caso tenha sido efectuado pedido de equiparação a bolseiro, encontra-se anexado o mesmo? </t>
    </r>
  </si>
  <si>
    <r>
      <t>1.</t>
    </r>
    <r>
      <rPr>
        <sz val="7"/>
        <rFont val="Calibri"/>
        <family val="2"/>
      </rPr>
      <t> </t>
    </r>
    <r>
      <rPr>
        <sz val="12"/>
        <rFont val="Calibri"/>
        <family val="2"/>
      </rPr>
      <t>Caso sejam apresentados quilómetros em viatura própria ou alugada, encontra-se anexada carta a</t>
    </r>
  </si>
  <si>
    <r>
      <t>2.</t>
    </r>
    <r>
      <rPr>
        <sz val="7"/>
        <rFont val="Calibri"/>
        <family val="2"/>
      </rPr>
      <t> </t>
    </r>
    <r>
      <rPr>
        <sz val="12"/>
        <rFont val="Calibri"/>
        <family val="2"/>
      </rPr>
      <t xml:space="preserve">Caso tenham sido entregues despesas de táxis, comboios ou autocarros fora da zona Euro, foi </t>
    </r>
  </si>
  <si>
    <r>
      <t xml:space="preserve">anexada folha com câmbio </t>
    </r>
    <r>
      <rPr>
        <b/>
        <sz val="12"/>
        <rFont val="Calibri"/>
        <family val="2"/>
      </rPr>
      <t>e</t>
    </r>
    <r>
      <rPr>
        <sz val="12"/>
        <rFont val="Calibri"/>
        <family val="2"/>
      </rPr>
      <t xml:space="preserve"> com data igual à data despesa ?</t>
    </r>
  </si>
  <si>
    <r>
      <t>3.</t>
    </r>
    <r>
      <rPr>
        <sz val="7"/>
        <rFont val="Calibri"/>
        <family val="2"/>
      </rPr>
      <t> </t>
    </r>
    <r>
      <rPr>
        <sz val="12"/>
        <rFont val="Calibri"/>
        <family val="2"/>
      </rPr>
      <t xml:space="preserve">Caso tenha sido entregue despesa com Hotel, encontra-se anexo o comprovativo de pagamento </t>
    </r>
  </si>
  <si>
    <r>
      <t xml:space="preserve">portagens </t>
    </r>
    <r>
      <rPr>
        <b/>
        <sz val="12"/>
        <rFont val="Calibri"/>
        <family val="2"/>
      </rPr>
      <t>e</t>
    </r>
    <r>
      <rPr>
        <sz val="12"/>
        <rFont val="Calibri"/>
        <family val="2"/>
      </rPr>
      <t xml:space="preserve"> encontram-se devidamente suportados?</t>
    </r>
  </si>
  <si>
    <r>
      <t xml:space="preserve">aluguer de viaturas </t>
    </r>
    <r>
      <rPr>
        <b/>
        <sz val="12"/>
        <rFont val="Calibri"/>
        <family val="2"/>
      </rPr>
      <t>e</t>
    </r>
    <r>
      <rPr>
        <sz val="12"/>
        <rFont val="Calibri"/>
        <family val="2"/>
      </rPr>
      <t xml:space="preserve"> encontram-se devidamente suportados?</t>
    </r>
  </si>
  <si>
    <r>
      <t xml:space="preserve">Escolha um só dos </t>
    </r>
    <r>
      <rPr>
        <u/>
        <sz val="10"/>
        <rFont val="Calibri"/>
        <family val="2"/>
      </rPr>
      <t>NíveisRem.</t>
    </r>
    <r>
      <rPr>
        <sz val="10"/>
        <rFont val="Calibri"/>
        <family val="2"/>
      </rPr>
      <t>,escrevendo X :</t>
    </r>
  </si>
  <si>
    <r>
      <t>É Bolseiro(a)?</t>
    </r>
    <r>
      <rPr>
        <sz val="10"/>
        <rFont val="Calibri"/>
        <family val="2"/>
      </rPr>
      <t xml:space="preserve"> (S/N):</t>
    </r>
  </si>
  <si>
    <r>
      <t xml:space="preserve">Per Diem </t>
    </r>
    <r>
      <rPr>
        <sz val="10"/>
        <rFont val="Calibri"/>
        <family val="2"/>
      </rPr>
      <t xml:space="preserve">(Escolha </t>
    </r>
    <r>
      <rPr>
        <b/>
        <sz val="10"/>
        <rFont val="Calibri"/>
        <family val="2"/>
      </rPr>
      <t>um Nível Rem. e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>um só regime)</t>
    </r>
  </si>
  <si>
    <r>
      <t>("</t>
    </r>
    <r>
      <rPr>
        <u/>
        <sz val="8"/>
        <rFont val="Calibri"/>
        <family val="2"/>
      </rPr>
      <t>no país</t>
    </r>
    <r>
      <rPr>
        <sz val="8"/>
        <rFont val="Calibri"/>
        <family val="2"/>
      </rPr>
      <t>", indique horas como hh:mm ; ex. = 13:30)</t>
    </r>
  </si>
  <si>
    <r>
      <t xml:space="preserve">Hora </t>
    </r>
    <r>
      <rPr>
        <u/>
        <sz val="8"/>
        <rFont val="Calibri"/>
        <family val="2"/>
      </rPr>
      <t>Início</t>
    </r>
  </si>
  <si>
    <r>
      <t xml:space="preserve">Escolha um só </t>
    </r>
    <r>
      <rPr>
        <u/>
        <sz val="10"/>
        <rFont val="Calibri"/>
        <family val="2"/>
      </rPr>
      <t>Regime,</t>
    </r>
    <r>
      <rPr>
        <sz val="10"/>
        <rFont val="Calibri"/>
        <family val="2"/>
      </rPr>
      <t xml:space="preserve"> com X :</t>
    </r>
  </si>
  <si>
    <r>
      <t xml:space="preserve">relaciona-se </t>
    </r>
    <r>
      <rPr>
        <u/>
        <sz val="8"/>
        <rFont val="Calibri"/>
        <family val="2"/>
      </rPr>
      <t>só</t>
    </r>
  </si>
  <si>
    <r>
      <t>c/</t>
    </r>
    <r>
      <rPr>
        <sz val="8"/>
        <rFont val="Calibri"/>
        <family val="2"/>
      </rPr>
      <t xml:space="preserve"> Data de </t>
    </r>
    <r>
      <rPr>
        <u/>
        <sz val="8"/>
        <rFont val="Calibri"/>
        <family val="2"/>
      </rPr>
      <t>Início</t>
    </r>
    <r>
      <rPr>
        <sz val="8"/>
        <rFont val="Calibri"/>
        <family val="2"/>
      </rPr>
      <t>.</t>
    </r>
  </si>
  <si>
    <r>
      <t xml:space="preserve">Hora </t>
    </r>
    <r>
      <rPr>
        <u/>
        <sz val="8"/>
        <rFont val="Calibri"/>
        <family val="2"/>
      </rPr>
      <t>Fim</t>
    </r>
  </si>
  <si>
    <r>
      <t>c/</t>
    </r>
    <r>
      <rPr>
        <sz val="8"/>
        <rFont val="Calibri"/>
        <family val="2"/>
      </rPr>
      <t xml:space="preserve"> Data de </t>
    </r>
    <r>
      <rPr>
        <u/>
        <sz val="8"/>
        <rFont val="Calibri"/>
        <family val="2"/>
      </rPr>
      <t>Fim</t>
    </r>
    <r>
      <rPr>
        <sz val="8"/>
        <rFont val="Calibri"/>
        <family val="2"/>
      </rPr>
      <t>.</t>
    </r>
  </si>
  <si>
    <r>
      <t>Carro Próprio (</t>
    </r>
    <r>
      <rPr>
        <i/>
        <u/>
        <sz val="10"/>
        <rFont val="Calibri"/>
        <family val="2"/>
      </rPr>
      <t>anexar motivo</t>
    </r>
    <r>
      <rPr>
        <i/>
        <sz val="10"/>
        <rFont val="Calibri"/>
        <family val="2"/>
      </rPr>
      <t>) Matrícula:</t>
    </r>
  </si>
  <si>
    <r>
      <t>Comboio/Autocarro/Metro (</t>
    </r>
    <r>
      <rPr>
        <i/>
        <u/>
        <sz val="10"/>
        <rFont val="Calibri"/>
        <family val="2"/>
      </rPr>
      <t>anexar bilhetes c/data e valor</t>
    </r>
    <r>
      <rPr>
        <i/>
        <sz val="10"/>
        <rFont val="Calibri"/>
        <family val="2"/>
      </rPr>
      <t>):</t>
    </r>
  </si>
  <si>
    <r>
      <t>Outras(</t>
    </r>
    <r>
      <rPr>
        <i/>
        <u/>
        <sz val="9"/>
        <rFont val="Calibri"/>
        <family val="2"/>
      </rPr>
      <t>anexar</t>
    </r>
    <r>
      <rPr>
        <i/>
        <sz val="10"/>
        <rFont val="Calibri"/>
        <family val="2"/>
      </rPr>
      <t>)Discriminar:</t>
    </r>
  </si>
  <si>
    <r>
      <t>Pagamento (</t>
    </r>
    <r>
      <rPr>
        <i/>
        <sz val="10"/>
        <rFont val="Calibri"/>
        <family val="2"/>
      </rPr>
      <t>se desejar, para além de preencher os seguintes dados, pode anexar comprovativo válido dos mesmos</t>
    </r>
    <r>
      <rPr>
        <b/>
        <sz val="10"/>
        <rFont val="Calibri"/>
        <family val="2"/>
      </rPr>
      <t>)</t>
    </r>
  </si>
  <si>
    <r>
      <t>IBAN</t>
    </r>
    <r>
      <rPr>
        <sz val="8"/>
        <rFont val="Calibri"/>
        <family val="2"/>
      </rPr>
      <t xml:space="preserve"> (tem, no máximo, 34 caracteres)</t>
    </r>
  </si>
  <si>
    <r>
      <t>Todas as faturas anexas</t>
    </r>
    <r>
      <rPr>
        <sz val="10"/>
        <rFont val="Calibri"/>
        <family val="2"/>
      </rPr>
      <t xml:space="preserve"> devem estar dirigidas a:</t>
    </r>
  </si>
  <si>
    <t xml:space="preserve">1. Se tiver recebido “Adiantamento” da FCiências.ID, preencha este campo para fazer acerto do montante </t>
  </si>
  <si>
    <t>2. Se quiser que a FCiências.ID pague alguma(s) despesa(s) directamente ao(s) Fornecedor(es), preencha o</t>
  </si>
  <si>
    <t>Beneficiário (docente ou investigador da FCUL, colaborador da FCiências.ID)</t>
  </si>
  <si>
    <r>
      <t>Avião(</t>
    </r>
    <r>
      <rPr>
        <i/>
        <u/>
        <sz val="10"/>
        <rFont val="Calibri"/>
        <family val="2"/>
      </rPr>
      <t>anexar talões de embarque e indicar o valor do pagamento efetuado diretamente pela FCiências.ID</t>
    </r>
    <r>
      <rPr>
        <i/>
        <sz val="10"/>
        <rFont val="Calibri"/>
        <family val="2"/>
      </rPr>
      <t>):</t>
    </r>
  </si>
  <si>
    <r>
      <t>Outras(</t>
    </r>
    <r>
      <rPr>
        <i/>
        <u/>
        <sz val="10"/>
        <rFont val="Calibri"/>
        <family val="2"/>
      </rPr>
      <t>anexar</t>
    </r>
    <r>
      <rPr>
        <i/>
        <sz val="10"/>
        <rFont val="Calibri"/>
        <family val="2"/>
      </rPr>
      <t>)Discriminar:</t>
    </r>
  </si>
  <si>
    <r>
      <t>Adiantamento (já recebido da FCiências.ID) (</t>
    </r>
    <r>
      <rPr>
        <i/>
        <u/>
        <sz val="10"/>
        <rFont val="Calibri"/>
        <family val="2"/>
      </rPr>
      <t>indicar nº e ano RD de adiantamento</t>
    </r>
    <r>
      <rPr>
        <i/>
        <sz val="10"/>
        <rFont val="Calibri"/>
        <family val="2"/>
      </rPr>
      <t>):</t>
    </r>
  </si>
  <si>
    <t>Campus FCUL, Edifício C1, Piso 3 - Campo Grande</t>
  </si>
  <si>
    <t>NIPC (VAT , TVA): PT 514 187 808</t>
  </si>
  <si>
    <r>
      <t>Hotel (em estabelecimento hoteleiro até 3 estrelas ou equivalente) / (</t>
    </r>
    <r>
      <rPr>
        <i/>
        <u/>
        <sz val="10"/>
        <rFont val="Calibri"/>
        <family val="2"/>
      </rPr>
      <t>indicar o valor do pagamento efetuado diretamente pela FCiências.ID</t>
    </r>
    <r>
      <rPr>
        <i/>
        <sz val="10"/>
        <rFont val="Calibri"/>
        <family val="2"/>
      </rPr>
      <t>):</t>
    </r>
  </si>
  <si>
    <r>
      <t xml:space="preserve">Inscrição (Situação 1: inscrição online paga pelo Investigador </t>
    </r>
    <r>
      <rPr>
        <i/>
        <u/>
        <sz val="10"/>
        <rFont val="Calibri"/>
        <family val="2"/>
      </rPr>
      <t>anexar factura/invoice em nome FCiências.ID+recibo ou prova de pag./extracto banc.</t>
    </r>
    <r>
      <rPr>
        <i/>
        <sz val="10"/>
        <rFont val="Calibri"/>
        <family val="2"/>
      </rPr>
      <t xml:space="preserve">) (Situação 2: pagamento efetuado diretamente pela FCiências.ID, </t>
    </r>
    <r>
      <rPr>
        <i/>
        <u/>
        <sz val="10"/>
        <rFont val="Calibri"/>
        <family val="2"/>
      </rPr>
      <t>indicar o valor</t>
    </r>
    <r>
      <rPr>
        <i/>
        <sz val="10"/>
        <rFont val="Calibri"/>
        <family val="2"/>
      </rPr>
      <t>):</t>
    </r>
  </si>
  <si>
    <t>em nome da Fciências.ID ?</t>
  </si>
  <si>
    <r>
      <t xml:space="preserve">4. </t>
    </r>
    <r>
      <rPr>
        <u/>
        <sz val="12"/>
        <rFont val="Calibri"/>
        <family val="2"/>
      </rPr>
      <t>Combustível</t>
    </r>
    <r>
      <rPr>
        <sz val="12"/>
        <rFont val="Calibri"/>
        <family val="2"/>
      </rPr>
      <t xml:space="preserve">: só é </t>
    </r>
    <r>
      <rPr>
        <u/>
        <sz val="12"/>
        <rFont val="Calibri"/>
        <family val="2"/>
      </rPr>
      <t>pago</t>
    </r>
    <r>
      <rPr>
        <sz val="12"/>
        <rFont val="Calibri"/>
        <family val="2"/>
      </rPr>
      <t xml:space="preserve"> em caso de utilização de </t>
    </r>
    <r>
      <rPr>
        <u/>
        <sz val="12"/>
        <rFont val="Calibri"/>
        <family val="2"/>
      </rPr>
      <t>viatura alugada ou da Fciências.ID</t>
    </r>
  </si>
  <si>
    <t>_____________/_______________</t>
  </si>
  <si>
    <t>Nº INTERNO:</t>
  </si>
  <si>
    <t>______________________</t>
  </si>
  <si>
    <t>Data Emissão deste R.D. (formato dd-mm-aaaa):</t>
  </si>
  <si>
    <t>7. Portaria n.º 280/2022 de 18-11-2022:</t>
  </si>
  <si>
    <t>Procede à atualização do subsídios de refeição, para os trabalhadores em funções públicas</t>
  </si>
  <si>
    <t>N.º de Projeto e SubDivisão,se aplic.:</t>
  </si>
  <si>
    <t>R</t>
  </si>
  <si>
    <t>DPD</t>
  </si>
  <si>
    <t>T</t>
  </si>
  <si>
    <t>TIPO DE REUNIÃO</t>
  </si>
  <si>
    <r>
      <t>Táxis/TVDE (</t>
    </r>
    <r>
      <rPr>
        <i/>
        <u/>
        <sz val="10"/>
        <rFont val="Calibri"/>
        <family val="2"/>
      </rPr>
      <t>anexar fatura e justificação</t>
    </r>
    <r>
      <rPr>
        <i/>
        <sz val="10"/>
        <rFont val="Calibri"/>
        <family val="2"/>
      </rPr>
      <t>):</t>
    </r>
  </si>
  <si>
    <t>(só aplicável em regime "No País 50%" (reembolso máximo do Hotel de 50€/noite)" ou "No Estrangeiro 70%")</t>
  </si>
  <si>
    <r>
      <t>Pagamento Direto (p/ FCiências.ID a Fornecedores) (</t>
    </r>
    <r>
      <rPr>
        <i/>
        <u/>
        <sz val="10"/>
        <rFont val="Calibri"/>
        <family val="2"/>
      </rPr>
      <t>indicar nomes de Fornecedores e ECF</t>
    </r>
    <r>
      <rPr>
        <i/>
        <sz val="10"/>
        <rFont val="Calibri"/>
        <family val="2"/>
      </rPr>
      <t>):</t>
    </r>
  </si>
  <si>
    <t>FCiências.ID - Associação para a Investigação e Desenvolvimento de Ciências</t>
  </si>
  <si>
    <t>PREÇO KM</t>
  </si>
  <si>
    <t>Foi deduzido subsídio de refeição no seu recibo de vencimento (S/N):</t>
  </si>
  <si>
    <t>Tipo Deslocação (R=Reunião ; T=Trabalho de Campo; DPD=Apres. Trabalho):</t>
  </si>
  <si>
    <r>
      <t>Combustível(só aplicavel a viaturas da/alugadas à FCiências.ID)(</t>
    </r>
    <r>
      <rPr>
        <i/>
        <u/>
        <sz val="10"/>
        <rFont val="Calibri"/>
        <family val="2"/>
      </rPr>
      <t>anexar factura</t>
    </r>
    <r>
      <rPr>
        <i/>
        <sz val="10"/>
        <rFont val="Calibri"/>
        <family val="2"/>
      </rPr>
      <t>)Matrícula:</t>
    </r>
  </si>
  <si>
    <t>O Beneficiário declara serem VERDADEIRAS as informações prestadas, que RECEBEU o montante acima indicado e que não solicitou Ajudas de Custo relativas às datas acima indicadas a mais nenhuma instituição</t>
  </si>
  <si>
    <t>É Bolseiro(a)? (S/N):</t>
  </si>
  <si>
    <t>S</t>
  </si>
  <si>
    <t>N</t>
  </si>
  <si>
    <r>
      <t>Data de Início
(</t>
    </r>
    <r>
      <rPr>
        <i/>
        <sz val="8"/>
        <rFont val="Calibri"/>
        <family val="2"/>
      </rPr>
      <t>formato dd-mm-aaaa)</t>
    </r>
  </si>
  <si>
    <t>Data de Fim
(formato dd-mm-aaaa)</t>
  </si>
  <si>
    <t>Dedução de subsídio de refeição (Nº Dias Úteis):</t>
  </si>
  <si>
    <t>8. Portaria n.º 107-A/2023 de 18-04-2023:</t>
  </si>
  <si>
    <t>Procede à 2ª atualização do subsídios de refeição, para os trabalhadores em funções públicas</t>
  </si>
  <si>
    <t>Preencha o IBAN e SWIFT / BIC</t>
  </si>
  <si>
    <r>
      <t>Portagens (</t>
    </r>
    <r>
      <rPr>
        <i/>
        <u/>
        <sz val="10"/>
        <rFont val="Calibri"/>
        <family val="2"/>
      </rPr>
      <t>anexar recibos</t>
    </r>
    <r>
      <rPr>
        <i/>
        <sz val="10"/>
        <rFont val="Calibri"/>
        <family val="2"/>
      </rPr>
      <t>):</t>
    </r>
  </si>
  <si>
    <r>
      <t xml:space="preserve">6. Campo </t>
    </r>
    <r>
      <rPr>
        <i/>
        <sz val="12"/>
        <rFont val="Calibri"/>
        <family val="2"/>
      </rPr>
      <t>Outras</t>
    </r>
    <r>
      <rPr>
        <sz val="12"/>
        <rFont val="Calibri"/>
        <family val="2"/>
      </rPr>
      <t>: será utilizado aquando do aluguer de viaturas.</t>
    </r>
  </si>
  <si>
    <t>9. Oficio_circulado_20257_2023:</t>
  </si>
  <si>
    <t>Estabelece normas de utilização de automóvel próprio em serviço da entidade patronal – estacionamento e portagens ((IRS/IRC)</t>
  </si>
  <si>
    <t>Altera a base remuneratória e atualiza os valores das remunerações e ajudas de custo da Administração Pública</t>
  </si>
  <si>
    <t>10. Decreto-Lei n.º 1/2025, de 16/01/2025:</t>
  </si>
  <si>
    <t>Versão 2.0 - 2025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</si>
</sst>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"/>
    <numFmt numFmtId="165" formatCode="#,##0.00\ [$€-1];[Red]\-#,##0.00\ [$€-1]"/>
    <numFmt numFmtId="166" formatCode="dd\ &quot;de&quot;\ mmmm\ &quot;de&quot;\ yyyy"/>
    <numFmt numFmtId="167" formatCode="[$-816]d\ &quot;de&quot;\ mmmm\ &quot;de&quot;\ yyyy;@"/>
  </numFmts>
  <fonts count="40" x14ac:knownFonts="1">
    <font>
      <sz val="10"/>
      <name val="Arial"/>
    </font>
    <font>
      <u/>
      <sz val="10"/>
      <color indexed="12"/>
      <name val="Arial"/>
      <family val="2"/>
    </font>
    <font>
      <sz val="9"/>
      <name val="Garamond"/>
      <family val="1"/>
    </font>
    <font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0"/>
      <name val="Calibri"/>
      <family val="2"/>
    </font>
    <font>
      <u/>
      <sz val="12"/>
      <name val="Calibri"/>
      <family val="2"/>
    </font>
    <font>
      <i/>
      <sz val="12"/>
      <name val="Calibri"/>
      <family val="2"/>
    </font>
    <font>
      <b/>
      <u/>
      <sz val="12"/>
      <name val="Calibri"/>
      <family val="2"/>
    </font>
    <font>
      <sz val="7"/>
      <name val="Calibri"/>
      <family val="2"/>
    </font>
    <font>
      <i/>
      <sz val="10"/>
      <name val="Calibri"/>
      <family val="2"/>
    </font>
    <font>
      <u/>
      <sz val="8"/>
      <name val="Calibri"/>
      <family val="2"/>
    </font>
    <font>
      <i/>
      <u/>
      <sz val="10"/>
      <name val="Calibri"/>
      <family val="2"/>
    </font>
    <font>
      <i/>
      <u/>
      <sz val="9"/>
      <name val="Calibri"/>
      <family val="2"/>
    </font>
    <font>
      <i/>
      <sz val="8"/>
      <name val="Calibri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indexed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i/>
      <u/>
      <sz val="8"/>
      <color indexed="12"/>
      <name val="Calibri"/>
      <family val="2"/>
      <scheme val="minor"/>
    </font>
    <font>
      <u/>
      <sz val="8"/>
      <name val="Calibri"/>
      <family val="2"/>
      <scheme val="minor"/>
    </font>
    <font>
      <i/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rgb="FFFF66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FF660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/>
      <top style="thin">
        <color indexed="64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hair">
        <color indexed="22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/>
      <bottom/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/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hair">
        <color indexed="22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thin">
        <color indexed="64"/>
      </bottom>
      <diagonal/>
    </border>
    <border>
      <left/>
      <right/>
      <top style="hair">
        <color indexed="22"/>
      </top>
      <bottom style="thin">
        <color indexed="64"/>
      </bottom>
      <diagonal/>
    </border>
    <border>
      <left/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22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22"/>
      </top>
      <bottom style="hair">
        <color indexed="22"/>
      </bottom>
      <diagonal/>
    </border>
    <border>
      <left/>
      <right style="hair">
        <color indexed="64"/>
      </right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22"/>
      </top>
      <bottom style="hair">
        <color indexed="64"/>
      </bottom>
      <diagonal/>
    </border>
    <border>
      <left/>
      <right style="hair">
        <color indexed="64"/>
      </right>
      <top style="hair">
        <color indexed="22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/>
      <diagonal/>
    </border>
    <border>
      <left style="hair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thin">
        <color indexed="64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22"/>
      </bottom>
      <diagonal/>
    </border>
    <border>
      <left/>
      <right style="hair">
        <color indexed="64"/>
      </right>
      <top style="hair">
        <color indexed="64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thin">
        <color indexed="64"/>
      </right>
      <top/>
      <bottom style="hair">
        <color theme="0" tint="-0.24994659260841701"/>
      </bottom>
      <diagonal/>
    </border>
    <border>
      <left style="thin">
        <color indexed="64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thin">
        <color indexed="64"/>
      </bottom>
      <diagonal/>
    </border>
    <border>
      <left/>
      <right/>
      <top style="hair">
        <color theme="0" tint="-0.24994659260841701"/>
      </top>
      <bottom style="thin">
        <color indexed="64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hair">
        <color theme="0" tint="-0.24994659260841701"/>
      </right>
      <top style="hair">
        <color indexed="22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indexed="22"/>
      </top>
      <bottom style="hair">
        <color theme="0" tint="-0.24994659260841701"/>
      </bottom>
      <diagonal/>
    </border>
    <border>
      <left/>
      <right/>
      <top style="hair">
        <color indexed="22"/>
      </top>
      <bottom style="hair">
        <color theme="0" tint="-0.24994659260841701"/>
      </bottom>
      <diagonal/>
    </border>
    <border>
      <left/>
      <right style="thin">
        <color indexed="64"/>
      </right>
      <top style="hair">
        <color indexed="22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hair">
        <color theme="0" tint="-0.24994659260841701"/>
      </right>
      <top style="thin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 style="hair">
        <color indexed="22"/>
      </right>
      <top/>
      <bottom style="hair">
        <color indexed="22"/>
      </bottom>
      <diagonal/>
    </border>
    <border>
      <left/>
      <right/>
      <top style="hair">
        <color theme="0" tint="-0.2499465926084170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60">
    <xf numFmtId="0" fontId="0" fillId="0" borderId="0" xfId="0"/>
    <xf numFmtId="0" fontId="18" fillId="0" borderId="0" xfId="0" applyFont="1" applyFill="1" applyAlignment="1" applyProtection="1">
      <alignment horizontal="left"/>
    </xf>
    <xf numFmtId="0" fontId="19" fillId="0" borderId="0" xfId="0" applyFont="1" applyFill="1" applyAlignment="1" applyProtection="1">
      <alignment horizontal="left"/>
    </xf>
    <xf numFmtId="166" fontId="19" fillId="0" borderId="0" xfId="0" applyNumberFormat="1" applyFont="1" applyFill="1" applyAlignment="1" applyProtection="1">
      <alignment horizontal="left"/>
    </xf>
    <xf numFmtId="0" fontId="18" fillId="3" borderId="0" xfId="0" applyFont="1" applyFill="1" applyProtection="1"/>
    <xf numFmtId="0" fontId="20" fillId="0" borderId="0" xfId="0" applyFont="1" applyFill="1" applyAlignment="1" applyProtection="1">
      <alignment horizontal="left"/>
    </xf>
    <xf numFmtId="0" fontId="21" fillId="0" borderId="0" xfId="0" applyFont="1" applyFill="1" applyAlignment="1" applyProtection="1">
      <alignment horizontal="center"/>
    </xf>
    <xf numFmtId="0" fontId="22" fillId="0" borderId="0" xfId="0" applyFont="1" applyAlignment="1" applyProtection="1">
      <alignment horizontal="left"/>
    </xf>
    <xf numFmtId="0" fontId="18" fillId="0" borderId="0" xfId="0" applyFont="1" applyFill="1" applyAlignment="1" applyProtection="1">
      <alignment horizontal="left" vertical="center" wrapText="1"/>
    </xf>
    <xf numFmtId="0" fontId="18" fillId="3" borderId="0" xfId="0" applyFont="1" applyFill="1" applyAlignment="1" applyProtection="1">
      <alignment vertical="center" wrapText="1"/>
    </xf>
    <xf numFmtId="0" fontId="23" fillId="0" borderId="0" xfId="0" applyFont="1" applyAlignment="1" applyProtection="1">
      <alignment horizontal="left"/>
    </xf>
    <xf numFmtId="0" fontId="23" fillId="0" borderId="0" xfId="0" applyFont="1" applyAlignment="1" applyProtection="1">
      <alignment horizontal="left" indent="1"/>
    </xf>
    <xf numFmtId="0" fontId="18" fillId="0" borderId="0" xfId="0" applyFont="1" applyAlignment="1" applyProtection="1">
      <alignment horizontal="left"/>
    </xf>
    <xf numFmtId="0" fontId="23" fillId="0" borderId="0" xfId="0" applyFont="1" applyAlignment="1" applyProtection="1"/>
    <xf numFmtId="0" fontId="21" fillId="0" borderId="0" xfId="0" applyFont="1" applyFill="1" applyAlignment="1" applyProtection="1">
      <alignment horizontal="left"/>
    </xf>
    <xf numFmtId="0" fontId="22" fillId="0" borderId="0" xfId="0" applyFont="1" applyProtection="1"/>
    <xf numFmtId="0" fontId="23" fillId="0" borderId="0" xfId="0" applyFont="1" applyAlignment="1" applyProtection="1">
      <alignment horizontal="left" indent="2"/>
    </xf>
    <xf numFmtId="0" fontId="23" fillId="0" borderId="0" xfId="0" applyFont="1" applyProtection="1"/>
    <xf numFmtId="0" fontId="18" fillId="0" borderId="0" xfId="0" applyFont="1" applyFill="1" applyProtection="1"/>
    <xf numFmtId="0" fontId="24" fillId="0" borderId="0" xfId="0" applyFont="1" applyFill="1" applyProtection="1"/>
    <xf numFmtId="165" fontId="24" fillId="0" borderId="0" xfId="0" applyNumberFormat="1" applyFont="1" applyFill="1" applyProtection="1"/>
    <xf numFmtId="0" fontId="18" fillId="0" borderId="0" xfId="0" applyFont="1" applyFill="1"/>
    <xf numFmtId="0" fontId="18" fillId="0" borderId="0" xfId="0" applyFont="1" applyProtection="1"/>
    <xf numFmtId="0" fontId="18" fillId="0" borderId="0" xfId="0" applyFont="1" applyFill="1" applyBorder="1" applyProtection="1"/>
    <xf numFmtId="0" fontId="21" fillId="0" borderId="1" xfId="0" applyFont="1" applyFill="1" applyBorder="1" applyAlignment="1" applyProtection="1">
      <alignment horizontal="center"/>
      <protection locked="0"/>
    </xf>
    <xf numFmtId="0" fontId="21" fillId="0" borderId="2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left"/>
    </xf>
    <xf numFmtId="0" fontId="18" fillId="0" borderId="4" xfId="0" applyNumberFormat="1" applyFont="1" applyFill="1" applyBorder="1" applyAlignment="1" applyProtection="1">
      <alignment horizontal="center"/>
    </xf>
    <xf numFmtId="0" fontId="18" fillId="0" borderId="5" xfId="0" applyNumberFormat="1" applyFont="1" applyFill="1" applyBorder="1" applyAlignment="1" applyProtection="1">
      <alignment horizontal="center"/>
    </xf>
    <xf numFmtId="0" fontId="18" fillId="0" borderId="6" xfId="0" applyNumberFormat="1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right"/>
    </xf>
    <xf numFmtId="0" fontId="21" fillId="0" borderId="0" xfId="0" applyFont="1" applyFill="1" applyProtection="1"/>
    <xf numFmtId="0" fontId="20" fillId="0" borderId="0" xfId="0" applyFont="1" applyFill="1" applyProtection="1"/>
    <xf numFmtId="0" fontId="21" fillId="0" borderId="0" xfId="0" applyFont="1" applyFill="1"/>
    <xf numFmtId="0" fontId="18" fillId="0" borderId="7" xfId="0" applyFont="1" applyFill="1" applyBorder="1" applyAlignment="1" applyProtection="1">
      <alignment horizontal="center"/>
      <protection locked="0"/>
    </xf>
    <xf numFmtId="0" fontId="18" fillId="0" borderId="8" xfId="0" applyFont="1" applyFill="1" applyBorder="1" applyAlignment="1" applyProtection="1">
      <alignment horizontal="center"/>
      <protection locked="0"/>
    </xf>
    <xf numFmtId="0" fontId="26" fillId="0" borderId="7" xfId="0" applyFont="1" applyFill="1" applyBorder="1" applyAlignment="1" applyProtection="1">
      <alignment horizontal="right"/>
    </xf>
    <xf numFmtId="0" fontId="21" fillId="0" borderId="9" xfId="0" applyFont="1" applyFill="1" applyBorder="1" applyAlignment="1" applyProtection="1"/>
    <xf numFmtId="0" fontId="27" fillId="0" borderId="0" xfId="0" applyFont="1" applyFill="1" applyProtection="1"/>
    <xf numFmtId="0" fontId="26" fillId="0" borderId="56" xfId="0" applyFont="1" applyFill="1" applyBorder="1" applyProtection="1"/>
    <xf numFmtId="0" fontId="26" fillId="0" borderId="57" xfId="0" applyFont="1" applyFill="1" applyBorder="1" applyProtection="1"/>
    <xf numFmtId="0" fontId="18" fillId="0" borderId="57" xfId="0" applyFont="1" applyFill="1" applyBorder="1" applyAlignment="1" applyProtection="1">
      <protection locked="0"/>
    </xf>
    <xf numFmtId="0" fontId="26" fillId="0" borderId="57" xfId="0" applyFont="1" applyFill="1" applyBorder="1" applyAlignment="1" applyProtection="1"/>
    <xf numFmtId="0" fontId="26" fillId="0" borderId="56" xfId="0" applyFont="1" applyFill="1" applyBorder="1" applyAlignment="1" applyProtection="1"/>
    <xf numFmtId="0" fontId="18" fillId="0" borderId="58" xfId="0" applyFont="1" applyFill="1" applyBorder="1" applyAlignment="1" applyProtection="1">
      <alignment horizontal="center"/>
      <protection locked="0"/>
    </xf>
    <xf numFmtId="0" fontId="18" fillId="0" borderId="59" xfId="0" applyFont="1" applyFill="1" applyBorder="1" applyAlignment="1" applyProtection="1">
      <alignment horizontal="center"/>
      <protection locked="0"/>
    </xf>
    <xf numFmtId="0" fontId="21" fillId="0" borderId="10" xfId="0" applyFont="1" applyFill="1" applyBorder="1" applyAlignment="1" applyProtection="1">
      <alignment vertical="center"/>
    </xf>
    <xf numFmtId="0" fontId="21" fillId="0" borderId="11" xfId="0" applyFont="1" applyFill="1" applyBorder="1" applyAlignment="1" applyProtection="1">
      <alignment vertical="center"/>
    </xf>
    <xf numFmtId="0" fontId="21" fillId="0" borderId="12" xfId="0" applyFont="1" applyFill="1" applyBorder="1" applyAlignment="1" applyProtection="1">
      <alignment vertical="center"/>
    </xf>
    <xf numFmtId="0" fontId="18" fillId="0" borderId="0" xfId="0" applyFont="1" applyFill="1" applyAlignment="1" applyProtection="1">
      <alignment vertical="center" wrapText="1"/>
    </xf>
    <xf numFmtId="0" fontId="28" fillId="0" borderId="60" xfId="1" applyFont="1" applyFill="1" applyBorder="1" applyAlignment="1" applyProtection="1">
      <alignment horizontal="center" vertical="center" wrapText="1"/>
    </xf>
    <xf numFmtId="0" fontId="24" fillId="0" borderId="0" xfId="0" applyFont="1" applyFill="1" applyAlignment="1" applyProtection="1">
      <alignment vertical="center" wrapText="1"/>
    </xf>
    <xf numFmtId="0" fontId="18" fillId="0" borderId="0" xfId="0" applyFont="1" applyFill="1" applyAlignment="1">
      <alignment vertical="center" wrapText="1"/>
    </xf>
    <xf numFmtId="14" fontId="18" fillId="0" borderId="61" xfId="0" applyNumberFormat="1" applyFont="1" applyFill="1" applyBorder="1" applyAlignment="1" applyProtection="1">
      <alignment horizontal="center"/>
      <protection locked="0"/>
    </xf>
    <xf numFmtId="14" fontId="18" fillId="0" borderId="58" xfId="0" applyNumberFormat="1" applyFont="1" applyFill="1" applyBorder="1" applyAlignment="1" applyProtection="1">
      <alignment horizontal="center"/>
      <protection locked="0"/>
    </xf>
    <xf numFmtId="0" fontId="19" fillId="0" borderId="13" xfId="0" applyNumberFormat="1" applyFont="1" applyFill="1" applyBorder="1" applyAlignment="1" applyProtection="1">
      <alignment horizontal="right"/>
    </xf>
    <xf numFmtId="0" fontId="18" fillId="0" borderId="0" xfId="0" applyFont="1" applyFill="1" applyAlignment="1" applyProtection="1">
      <alignment horizontal="center"/>
    </xf>
    <xf numFmtId="0" fontId="26" fillId="0" borderId="14" xfId="0" applyFont="1" applyFill="1" applyBorder="1" applyAlignment="1" applyProtection="1">
      <alignment horizontal="center"/>
    </xf>
    <xf numFmtId="0" fontId="26" fillId="0" borderId="2" xfId="0" applyFont="1" applyFill="1" applyBorder="1" applyAlignment="1" applyProtection="1">
      <alignment horizontal="center"/>
    </xf>
    <xf numFmtId="1" fontId="26" fillId="0" borderId="2" xfId="0" applyNumberFormat="1" applyFont="1" applyFill="1" applyBorder="1" applyAlignment="1" applyProtection="1">
      <alignment horizontal="center"/>
    </xf>
    <xf numFmtId="0" fontId="19" fillId="0" borderId="15" xfId="0" applyNumberFormat="1" applyFont="1" applyFill="1" applyBorder="1" applyAlignment="1" applyProtection="1">
      <alignment horizontal="right"/>
    </xf>
    <xf numFmtId="0" fontId="18" fillId="0" borderId="0" xfId="0" applyFont="1" applyFill="1" applyAlignment="1">
      <alignment horizontal="center"/>
    </xf>
    <xf numFmtId="165" fontId="24" fillId="2" borderId="16" xfId="0" applyNumberFormat="1" applyFont="1" applyFill="1" applyBorder="1" applyAlignment="1" applyProtection="1">
      <alignment horizontal="right"/>
    </xf>
    <xf numFmtId="20" fontId="18" fillId="0" borderId="14" xfId="0" applyNumberFormat="1" applyFont="1" applyFill="1" applyBorder="1" applyAlignment="1" applyProtection="1">
      <alignment horizontal="center"/>
      <protection locked="0"/>
    </xf>
    <xf numFmtId="20" fontId="18" fillId="0" borderId="2" xfId="0" applyNumberFormat="1" applyFont="1" applyFill="1" applyBorder="1" applyAlignment="1" applyProtection="1">
      <alignment horizontal="center"/>
      <protection locked="0"/>
    </xf>
    <xf numFmtId="164" fontId="18" fillId="0" borderId="2" xfId="0" applyNumberFormat="1" applyFont="1" applyFill="1" applyBorder="1" applyAlignment="1" applyProtection="1">
      <alignment horizontal="right"/>
    </xf>
    <xf numFmtId="0" fontId="29" fillId="0" borderId="15" xfId="0" applyNumberFormat="1" applyFont="1" applyFill="1" applyBorder="1" applyAlignment="1" applyProtection="1">
      <alignment horizontal="right"/>
    </xf>
    <xf numFmtId="0" fontId="19" fillId="0" borderId="17" xfId="0" applyNumberFormat="1" applyFont="1" applyFill="1" applyBorder="1" applyAlignment="1" applyProtection="1">
      <alignment horizontal="right"/>
    </xf>
    <xf numFmtId="1" fontId="18" fillId="0" borderId="18" xfId="0" applyNumberFormat="1" applyFont="1" applyFill="1" applyBorder="1" applyAlignment="1" applyProtection="1">
      <alignment horizontal="center"/>
      <protection locked="0"/>
    </xf>
    <xf numFmtId="165" fontId="24" fillId="2" borderId="2" xfId="0" applyNumberFormat="1" applyFont="1" applyFill="1" applyBorder="1" applyAlignment="1" applyProtection="1">
      <alignment horizontal="center"/>
    </xf>
    <xf numFmtId="164" fontId="24" fillId="2" borderId="2" xfId="0" quotePrefix="1" applyNumberFormat="1" applyFont="1" applyFill="1" applyBorder="1" applyAlignment="1" applyProtection="1">
      <alignment horizontal="center"/>
    </xf>
    <xf numFmtId="164" fontId="18" fillId="0" borderId="19" xfId="0" applyNumberFormat="1" applyFont="1" applyFill="1" applyBorder="1" applyAlignment="1" applyProtection="1"/>
    <xf numFmtId="0" fontId="19" fillId="0" borderId="3" xfId="0" applyFont="1" applyFill="1" applyBorder="1" applyAlignment="1" applyProtection="1">
      <alignment horizontal="right"/>
    </xf>
    <xf numFmtId="0" fontId="21" fillId="0" borderId="19" xfId="0" applyFont="1" applyFill="1" applyBorder="1" applyAlignment="1" applyProtection="1">
      <alignment horizontal="center"/>
      <protection locked="0"/>
    </xf>
    <xf numFmtId="164" fontId="18" fillId="0" borderId="20" xfId="0" applyNumberFormat="1" applyFont="1" applyFill="1" applyBorder="1" applyAlignment="1" applyProtection="1"/>
    <xf numFmtId="164" fontId="18" fillId="0" borderId="17" xfId="0" applyNumberFormat="1" applyFont="1" applyFill="1" applyBorder="1" applyAlignment="1" applyProtection="1">
      <alignment horizontal="right"/>
    </xf>
    <xf numFmtId="0" fontId="18" fillId="0" borderId="0" xfId="0" applyFont="1" applyFill="1" applyBorder="1"/>
    <xf numFmtId="0" fontId="18" fillId="0" borderId="0" xfId="0" applyFont="1" applyFill="1" applyBorder="1" applyAlignment="1" applyProtection="1">
      <alignment horizontal="center" wrapText="1"/>
    </xf>
    <xf numFmtId="0" fontId="24" fillId="0" borderId="0" xfId="0" applyFont="1" applyFill="1" applyAlignment="1" applyProtection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24" fillId="2" borderId="0" xfId="0" quotePrefix="1" applyFont="1" applyFill="1" applyBorder="1" applyAlignment="1" applyProtection="1">
      <alignment horizontal="left"/>
    </xf>
    <xf numFmtId="0" fontId="26" fillId="0" borderId="62" xfId="0" applyFont="1" applyFill="1" applyBorder="1" applyAlignment="1" applyProtection="1">
      <alignment horizontal="center"/>
    </xf>
    <xf numFmtId="164" fontId="18" fillId="0" borderId="62" xfId="0" applyNumberFormat="1" applyFont="1" applyFill="1" applyBorder="1" applyAlignment="1" applyProtection="1">
      <alignment horizontal="right"/>
    </xf>
    <xf numFmtId="164" fontId="18" fillId="0" borderId="57" xfId="0" applyNumberFormat="1" applyFont="1" applyFill="1" applyBorder="1" applyAlignment="1" applyProtection="1">
      <alignment horizontal="right"/>
      <protection locked="0"/>
    </xf>
    <xf numFmtId="164" fontId="18" fillId="0" borderId="63" xfId="0" applyNumberFormat="1" applyFont="1" applyFill="1" applyBorder="1" applyAlignment="1" applyProtection="1">
      <alignment horizontal="right"/>
    </xf>
    <xf numFmtId="0" fontId="26" fillId="0" borderId="64" xfId="0" applyFont="1" applyFill="1" applyBorder="1" applyAlignment="1" applyProtection="1"/>
    <xf numFmtId="164" fontId="18" fillId="0" borderId="58" xfId="0" applyNumberFormat="1" applyFont="1" applyFill="1" applyBorder="1" applyAlignment="1" applyProtection="1">
      <alignment horizontal="right"/>
      <protection locked="0"/>
    </xf>
    <xf numFmtId="164" fontId="18" fillId="0" borderId="59" xfId="0" applyNumberFormat="1" applyFont="1" applyFill="1" applyBorder="1" applyAlignment="1" applyProtection="1">
      <alignment horizontal="right"/>
    </xf>
    <xf numFmtId="0" fontId="18" fillId="0" borderId="21" xfId="0" applyFont="1" applyBorder="1" applyProtection="1"/>
    <xf numFmtId="0" fontId="21" fillId="0" borderId="22" xfId="0" applyFont="1" applyFill="1" applyBorder="1" applyAlignment="1" applyProtection="1">
      <alignment horizontal="left" vertical="center" wrapText="1"/>
    </xf>
    <xf numFmtId="164" fontId="18" fillId="0" borderId="9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6" xfId="0" applyNumberFormat="1" applyFont="1" applyFill="1" applyBorder="1" applyAlignment="1" applyProtection="1">
      <alignment horizontal="right"/>
      <protection locked="0"/>
    </xf>
    <xf numFmtId="0" fontId="18" fillId="0" borderId="21" xfId="0" applyNumberFormat="1" applyFont="1" applyFill="1" applyBorder="1" applyAlignment="1" applyProtection="1"/>
    <xf numFmtId="0" fontId="26" fillId="0" borderId="0" xfId="0" applyFont="1" applyFill="1" applyProtection="1"/>
    <xf numFmtId="0" fontId="26" fillId="0" borderId="0" xfId="0" applyFont="1" applyFill="1"/>
    <xf numFmtId="164" fontId="18" fillId="0" borderId="9" xfId="0" applyNumberFormat="1" applyFont="1" applyFill="1" applyBorder="1" applyAlignment="1" applyProtection="1">
      <alignment horizontal="right"/>
    </xf>
    <xf numFmtId="0" fontId="26" fillId="0" borderId="24" xfId="0" applyFont="1" applyFill="1" applyBorder="1" applyAlignment="1" applyProtection="1">
      <alignment horizontal="left"/>
    </xf>
    <xf numFmtId="0" fontId="18" fillId="0" borderId="25" xfId="0" applyFont="1" applyBorder="1" applyAlignment="1" applyProtection="1">
      <alignment horizontal="left"/>
    </xf>
    <xf numFmtId="0" fontId="18" fillId="0" borderId="14" xfId="0" applyFont="1" applyBorder="1" applyAlignment="1" applyProtection="1">
      <alignment horizontal="left"/>
    </xf>
    <xf numFmtId="164" fontId="18" fillId="0" borderId="3" xfId="0" applyNumberFormat="1" applyFont="1" applyFill="1" applyBorder="1" applyAlignment="1" applyProtection="1">
      <alignment horizontal="right"/>
      <protection locked="0"/>
    </xf>
    <xf numFmtId="164" fontId="18" fillId="0" borderId="6" xfId="0" applyNumberFormat="1" applyFont="1" applyFill="1" applyBorder="1" applyAlignment="1" applyProtection="1">
      <alignment horizontal="right"/>
    </xf>
    <xf numFmtId="0" fontId="24" fillId="0" borderId="0" xfId="0" applyNumberFormat="1" applyFont="1" applyFill="1" applyProtection="1"/>
    <xf numFmtId="164" fontId="24" fillId="0" borderId="0" xfId="0" applyNumberFormat="1" applyFont="1" applyFill="1" applyProtection="1"/>
    <xf numFmtId="0" fontId="26" fillId="0" borderId="0" xfId="0" applyFont="1" applyFill="1" applyBorder="1" applyAlignment="1" applyProtection="1"/>
    <xf numFmtId="0" fontId="18" fillId="0" borderId="0" xfId="0" applyFont="1" applyFill="1" applyAlignment="1" applyProtection="1"/>
    <xf numFmtId="0" fontId="26" fillId="0" borderId="22" xfId="0" applyFont="1" applyFill="1" applyBorder="1" applyAlignment="1" applyProtection="1">
      <alignment horizontal="left"/>
    </xf>
    <xf numFmtId="0" fontId="26" fillId="0" borderId="21" xfId="0" applyFont="1" applyFill="1" applyBorder="1" applyAlignment="1" applyProtection="1"/>
    <xf numFmtId="0" fontId="26" fillId="0" borderId="0" xfId="0" applyNumberFormat="1" applyFont="1" applyFill="1" applyBorder="1" applyAlignment="1" applyProtection="1"/>
    <xf numFmtId="0" fontId="18" fillId="0" borderId="0" xfId="0" applyFont="1" applyFill="1" applyProtection="1">
      <protection locked="0"/>
    </xf>
    <xf numFmtId="0" fontId="30" fillId="0" borderId="67" xfId="0" applyFont="1" applyFill="1" applyBorder="1" applyAlignment="1" applyProtection="1">
      <alignment horizontal="center" vertical="center" wrapText="1"/>
    </xf>
    <xf numFmtId="0" fontId="30" fillId="0" borderId="68" xfId="0" applyFont="1" applyFill="1" applyBorder="1" applyAlignment="1" applyProtection="1">
      <alignment horizontal="center" vertical="center" wrapText="1"/>
    </xf>
    <xf numFmtId="0" fontId="18" fillId="0" borderId="29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left"/>
    </xf>
    <xf numFmtId="0" fontId="18" fillId="0" borderId="8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1" fillId="0" borderId="22" xfId="0" applyFont="1" applyFill="1" applyBorder="1" applyAlignment="1" applyProtection="1"/>
    <xf numFmtId="0" fontId="26" fillId="0" borderId="1" xfId="0" applyNumberFormat="1" applyFont="1" applyFill="1" applyBorder="1" applyAlignment="1" applyProtection="1"/>
    <xf numFmtId="0" fontId="26" fillId="0" borderId="0" xfId="0" applyFont="1" applyFill="1" applyBorder="1" applyAlignment="1" applyProtection="1">
      <alignment horizontal="center"/>
    </xf>
    <xf numFmtId="0" fontId="26" fillId="0" borderId="1" xfId="0" applyFont="1" applyFill="1" applyBorder="1" applyAlignment="1" applyProtection="1"/>
    <xf numFmtId="0" fontId="18" fillId="0" borderId="57" xfId="0" applyFont="1" applyFill="1" applyBorder="1" applyAlignment="1" applyProtection="1">
      <alignment horizontal="center"/>
      <protection locked="0"/>
    </xf>
    <xf numFmtId="0" fontId="26" fillId="0" borderId="4" xfId="0" applyFont="1" applyFill="1" applyBorder="1" applyAlignment="1" applyProtection="1"/>
    <xf numFmtId="0" fontId="18" fillId="0" borderId="62" xfId="0" applyNumberFormat="1" applyFont="1" applyFill="1" applyBorder="1" applyAlignment="1" applyProtection="1">
      <alignment horizontal="center"/>
      <protection locked="0"/>
    </xf>
    <xf numFmtId="0" fontId="18" fillId="0" borderId="57" xfId="0" applyNumberFormat="1" applyFont="1" applyFill="1" applyBorder="1" applyAlignment="1" applyProtection="1">
      <protection locked="0"/>
    </xf>
    <xf numFmtId="165" fontId="18" fillId="0" borderId="0" xfId="0" applyNumberFormat="1" applyFont="1" applyFill="1" applyBorder="1" applyAlignment="1" applyProtection="1">
      <alignment horizontal="center"/>
      <protection locked="0"/>
    </xf>
    <xf numFmtId="167" fontId="21" fillId="0" borderId="0" xfId="0" applyNumberFormat="1" applyFont="1" applyFill="1" applyBorder="1" applyAlignment="1" applyProtection="1">
      <alignment horizontal="center"/>
    </xf>
    <xf numFmtId="164" fontId="18" fillId="0" borderId="23" xfId="0" applyNumberFormat="1" applyFont="1" applyFill="1" applyBorder="1" applyAlignment="1" applyProtection="1">
      <alignment horizontal="right"/>
      <protection locked="0"/>
    </xf>
    <xf numFmtId="0" fontId="37" fillId="0" borderId="0" xfId="0" applyFont="1" applyProtection="1"/>
    <xf numFmtId="2" fontId="18" fillId="0" borderId="80" xfId="0" applyNumberFormat="1" applyFont="1" applyFill="1" applyBorder="1" applyAlignment="1">
      <alignment horizontal="center"/>
    </xf>
    <xf numFmtId="0" fontId="21" fillId="0" borderId="0" xfId="0" applyFont="1" applyFill="1" applyAlignment="1" applyProtection="1">
      <alignment horizontal="center"/>
    </xf>
    <xf numFmtId="0" fontId="31" fillId="0" borderId="69" xfId="0" applyFont="1" applyBorder="1" applyAlignment="1" applyProtection="1">
      <alignment vertical="center" wrapText="1"/>
    </xf>
    <xf numFmtId="0" fontId="32" fillId="0" borderId="69" xfId="1" applyFont="1" applyBorder="1" applyAlignment="1" applyProtection="1">
      <alignment horizontal="left" vertical="center" wrapText="1"/>
    </xf>
    <xf numFmtId="0" fontId="22" fillId="0" borderId="30" xfId="0" applyFont="1" applyBorder="1" applyAlignment="1" applyProtection="1">
      <alignment horizontal="center"/>
    </xf>
    <xf numFmtId="0" fontId="22" fillId="0" borderId="31" xfId="0" applyFont="1" applyBorder="1" applyAlignment="1" applyProtection="1">
      <alignment horizontal="center"/>
    </xf>
    <xf numFmtId="0" fontId="22" fillId="0" borderId="32" xfId="0" applyFont="1" applyBorder="1" applyAlignment="1" applyProtection="1">
      <alignment horizontal="center"/>
    </xf>
    <xf numFmtId="0" fontId="31" fillId="0" borderId="69" xfId="1" applyFont="1" applyBorder="1" applyAlignment="1" applyProtection="1">
      <alignment horizontal="left" vertical="center" wrapText="1"/>
    </xf>
    <xf numFmtId="0" fontId="31" fillId="0" borderId="69" xfId="0" applyFont="1" applyBorder="1" applyAlignment="1" applyProtection="1">
      <alignment horizontal="left" vertical="center" wrapText="1"/>
    </xf>
    <xf numFmtId="0" fontId="35" fillId="0" borderId="0" xfId="1" applyFont="1" applyFill="1" applyAlignment="1" applyProtection="1"/>
    <xf numFmtId="0" fontId="32" fillId="0" borderId="0" xfId="1" applyFont="1" applyAlignment="1" applyProtection="1">
      <alignment horizontal="left" vertical="center"/>
    </xf>
    <xf numFmtId="0" fontId="35" fillId="0" borderId="0" xfId="1" applyFont="1" applyFill="1" applyAlignment="1" applyProtection="1">
      <alignment horizontal="left" vertical="center"/>
    </xf>
    <xf numFmtId="0" fontId="18" fillId="0" borderId="84" xfId="0" applyFont="1" applyFill="1" applyBorder="1" applyAlignment="1" applyProtection="1">
      <alignment horizontal="left" wrapText="1"/>
    </xf>
    <xf numFmtId="0" fontId="26" fillId="0" borderId="4" xfId="0" applyFont="1" applyFill="1" applyBorder="1" applyAlignment="1" applyProtection="1"/>
    <xf numFmtId="0" fontId="26" fillId="0" borderId="5" xfId="0" applyFont="1" applyFill="1" applyBorder="1" applyAlignment="1" applyProtection="1"/>
    <xf numFmtId="0" fontId="26" fillId="0" borderId="47" xfId="0" applyFont="1" applyFill="1" applyBorder="1" applyAlignment="1" applyProtection="1"/>
    <xf numFmtId="0" fontId="26" fillId="0" borderId="7" xfId="0" applyFont="1" applyFill="1" applyBorder="1" applyAlignment="1" applyProtection="1"/>
    <xf numFmtId="0" fontId="21" fillId="0" borderId="22" xfId="0" applyFont="1" applyFill="1" applyBorder="1" applyAlignment="1" applyProtection="1"/>
    <xf numFmtId="0" fontId="18" fillId="0" borderId="62" xfId="0" applyNumberFormat="1" applyFont="1" applyFill="1" applyBorder="1" applyAlignment="1" applyProtection="1">
      <alignment horizontal="center"/>
      <protection locked="0"/>
    </xf>
    <xf numFmtId="0" fontId="26" fillId="0" borderId="68" xfId="0" applyFont="1" applyFill="1" applyBorder="1" applyAlignment="1" applyProtection="1">
      <alignment horizontal="center" vertical="center" wrapText="1"/>
    </xf>
    <xf numFmtId="0" fontId="39" fillId="4" borderId="78" xfId="0" applyNumberFormat="1" applyFont="1" applyFill="1" applyBorder="1" applyAlignment="1" applyProtection="1">
      <alignment horizontal="center" wrapText="1"/>
    </xf>
    <xf numFmtId="0" fontId="39" fillId="4" borderId="63" xfId="0" applyNumberFormat="1" applyFont="1" applyFill="1" applyBorder="1" applyAlignment="1" applyProtection="1">
      <alignment horizontal="center" wrapText="1"/>
    </xf>
    <xf numFmtId="0" fontId="18" fillId="0" borderId="79" xfId="0" applyFont="1" applyFill="1" applyBorder="1" applyAlignment="1" applyProtection="1">
      <alignment horizontal="left"/>
      <protection locked="0"/>
    </xf>
    <xf numFmtId="0" fontId="18" fillId="0" borderId="65" xfId="0" applyFont="1" applyFill="1" applyBorder="1" applyAlignment="1" applyProtection="1">
      <alignment horizontal="left"/>
      <protection locked="0"/>
    </xf>
    <xf numFmtId="0" fontId="18" fillId="0" borderId="66" xfId="0" applyFont="1" applyFill="1" applyBorder="1" applyAlignment="1" applyProtection="1">
      <alignment horizontal="left"/>
      <protection locked="0"/>
    </xf>
    <xf numFmtId="0" fontId="21" fillId="0" borderId="38" xfId="0" applyNumberFormat="1" applyFont="1" applyFill="1" applyBorder="1" applyAlignment="1" applyProtection="1">
      <alignment horizontal="center"/>
      <protection locked="0"/>
    </xf>
    <xf numFmtId="0" fontId="21" fillId="0" borderId="39" xfId="0" applyNumberFormat="1" applyFont="1" applyFill="1" applyBorder="1" applyAlignment="1" applyProtection="1">
      <alignment horizontal="center"/>
      <protection locked="0"/>
    </xf>
    <xf numFmtId="0" fontId="26" fillId="0" borderId="76" xfId="0" applyFont="1" applyFill="1" applyBorder="1" applyAlignment="1" applyProtection="1">
      <alignment horizontal="left"/>
    </xf>
    <xf numFmtId="0" fontId="26" fillId="0" borderId="69" xfId="0" applyFont="1" applyFill="1" applyBorder="1" applyAlignment="1" applyProtection="1">
      <alignment horizontal="left"/>
    </xf>
    <xf numFmtId="0" fontId="26" fillId="0" borderId="65" xfId="0" applyFont="1" applyFill="1" applyBorder="1" applyAlignment="1" applyProtection="1">
      <alignment horizontal="left"/>
      <protection locked="0"/>
    </xf>
    <xf numFmtId="0" fontId="26" fillId="0" borderId="66" xfId="0" applyFont="1" applyFill="1" applyBorder="1" applyAlignment="1" applyProtection="1">
      <alignment horizontal="left"/>
      <protection locked="0"/>
    </xf>
    <xf numFmtId="0" fontId="18" fillId="0" borderId="26" xfId="0" applyFont="1" applyFill="1" applyBorder="1" applyAlignment="1" applyProtection="1">
      <alignment horizontal="left"/>
      <protection locked="0"/>
    </xf>
    <xf numFmtId="0" fontId="18" fillId="0" borderId="27" xfId="0" applyFont="1" applyFill="1" applyBorder="1" applyAlignment="1" applyProtection="1">
      <alignment horizontal="left"/>
      <protection locked="0"/>
    </xf>
    <xf numFmtId="0" fontId="18" fillId="0" borderId="28" xfId="0" applyFont="1" applyFill="1" applyBorder="1" applyAlignment="1" applyProtection="1">
      <alignment horizontal="left"/>
      <protection locked="0"/>
    </xf>
    <xf numFmtId="49" fontId="18" fillId="0" borderId="16" xfId="0" applyNumberFormat="1" applyFont="1" applyFill="1" applyBorder="1" applyAlignment="1" applyProtection="1">
      <alignment horizontal="left"/>
      <protection locked="0"/>
    </xf>
    <xf numFmtId="49" fontId="18" fillId="0" borderId="25" xfId="0" applyNumberFormat="1" applyFont="1" applyFill="1" applyBorder="1" applyAlignment="1" applyProtection="1">
      <alignment horizontal="left"/>
      <protection locked="0"/>
    </xf>
    <xf numFmtId="49" fontId="18" fillId="0" borderId="14" xfId="0" applyNumberFormat="1" applyFont="1" applyFill="1" applyBorder="1" applyAlignment="1" applyProtection="1">
      <alignment horizontal="left"/>
      <protection locked="0"/>
    </xf>
    <xf numFmtId="0" fontId="26" fillId="0" borderId="75" xfId="0" applyFont="1" applyFill="1" applyBorder="1" applyAlignment="1" applyProtection="1">
      <alignment horizontal="left"/>
    </xf>
    <xf numFmtId="0" fontId="36" fillId="4" borderId="14" xfId="0" applyNumberFormat="1" applyFont="1" applyFill="1" applyBorder="1" applyAlignment="1" applyProtection="1">
      <alignment horizontal="center" wrapText="1"/>
    </xf>
    <xf numFmtId="0" fontId="36" fillId="4" borderId="2" xfId="0" applyNumberFormat="1" applyFont="1" applyFill="1" applyBorder="1" applyAlignment="1" applyProtection="1">
      <alignment horizontal="center" wrapText="1"/>
    </xf>
    <xf numFmtId="0" fontId="38" fillId="0" borderId="0" xfId="0" applyFont="1" applyFill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18" fillId="0" borderId="73" xfId="0" applyFont="1" applyFill="1" applyBorder="1" applyAlignment="1" applyProtection="1">
      <alignment horizontal="left"/>
      <protection locked="0"/>
    </xf>
    <xf numFmtId="0" fontId="18" fillId="0" borderId="69" xfId="0" applyFont="1" applyFill="1" applyBorder="1" applyAlignment="1" applyProtection="1">
      <alignment horizontal="left"/>
      <protection locked="0"/>
    </xf>
    <xf numFmtId="0" fontId="18" fillId="0" borderId="74" xfId="0" applyFont="1" applyFill="1" applyBorder="1" applyAlignment="1" applyProtection="1">
      <alignment horizontal="left"/>
      <protection locked="0"/>
    </xf>
    <xf numFmtId="0" fontId="26" fillId="0" borderId="47" xfId="0" applyFont="1" applyFill="1" applyBorder="1" applyAlignment="1" applyProtection="1">
      <alignment vertical="center" wrapText="1"/>
    </xf>
    <xf numFmtId="0" fontId="18" fillId="0" borderId="7" xfId="0" applyFont="1" applyFill="1" applyBorder="1" applyAlignment="1" applyProtection="1">
      <alignment vertical="center" wrapText="1"/>
    </xf>
    <xf numFmtId="0" fontId="26" fillId="0" borderId="48" xfId="0" applyFont="1" applyFill="1" applyBorder="1" applyAlignment="1" applyProtection="1"/>
    <xf numFmtId="0" fontId="26" fillId="0" borderId="49" xfId="0" applyFont="1" applyFill="1" applyBorder="1" applyAlignment="1" applyProtection="1"/>
    <xf numFmtId="0" fontId="18" fillId="0" borderId="57" xfId="0" applyFont="1" applyFill="1" applyBorder="1" applyAlignment="1" applyProtection="1">
      <alignment horizontal="left"/>
      <protection locked="0"/>
    </xf>
    <xf numFmtId="0" fontId="18" fillId="0" borderId="63" xfId="0" applyFont="1" applyFill="1" applyBorder="1" applyAlignment="1" applyProtection="1">
      <alignment horizontal="left"/>
      <protection locked="0"/>
    </xf>
    <xf numFmtId="0" fontId="18" fillId="0" borderId="75" xfId="0" applyFont="1" applyFill="1" applyBorder="1" applyAlignment="1" applyProtection="1">
      <alignment horizontal="left"/>
      <protection locked="0"/>
    </xf>
    <xf numFmtId="14" fontId="18" fillId="0" borderId="50" xfId="0" applyNumberFormat="1" applyFont="1" applyFill="1" applyBorder="1" applyAlignment="1" applyProtection="1">
      <alignment horizontal="center"/>
    </xf>
    <xf numFmtId="0" fontId="18" fillId="0" borderId="51" xfId="0" applyFont="1" applyBorder="1" applyAlignment="1" applyProtection="1">
      <alignment horizontal="center"/>
    </xf>
    <xf numFmtId="0" fontId="26" fillId="0" borderId="77" xfId="0" applyFont="1" applyFill="1" applyBorder="1" applyAlignment="1" applyProtection="1">
      <alignment horizontal="left"/>
    </xf>
    <xf numFmtId="0" fontId="26" fillId="0" borderId="62" xfId="0" applyFont="1" applyFill="1" applyBorder="1" applyAlignment="1" applyProtection="1">
      <alignment horizontal="left"/>
    </xf>
    <xf numFmtId="0" fontId="26" fillId="0" borderId="56" xfId="0" applyFont="1" applyFill="1" applyBorder="1" applyAlignment="1" applyProtection="1">
      <alignment horizontal="left"/>
    </xf>
    <xf numFmtId="0" fontId="18" fillId="0" borderId="57" xfId="0" applyFont="1" applyFill="1" applyBorder="1" applyAlignment="1" applyProtection="1">
      <alignment horizontal="left"/>
    </xf>
    <xf numFmtId="0" fontId="18" fillId="0" borderId="52" xfId="0" applyFont="1" applyFill="1" applyBorder="1" applyAlignment="1" applyProtection="1">
      <alignment horizontal="center" vertical="center"/>
    </xf>
    <xf numFmtId="0" fontId="18" fillId="0" borderId="43" xfId="0" applyFont="1" applyFill="1" applyBorder="1" applyAlignment="1" applyProtection="1">
      <alignment horizontal="center" vertical="center"/>
    </xf>
    <xf numFmtId="0" fontId="18" fillId="0" borderId="44" xfId="0" applyFont="1" applyFill="1" applyBorder="1" applyAlignment="1" applyProtection="1">
      <alignment horizontal="center" vertical="center"/>
    </xf>
    <xf numFmtId="167" fontId="18" fillId="0" borderId="53" xfId="0" applyNumberFormat="1" applyFont="1" applyFill="1" applyBorder="1" applyAlignment="1" applyProtection="1">
      <alignment horizontal="center" vertical="center"/>
      <protection locked="0"/>
    </xf>
    <xf numFmtId="167" fontId="18" fillId="0" borderId="54" xfId="0" applyNumberFormat="1" applyFont="1" applyFill="1" applyBorder="1" applyAlignment="1" applyProtection="1">
      <alignment horizontal="center" vertical="center"/>
      <protection locked="0"/>
    </xf>
    <xf numFmtId="167" fontId="18" fillId="0" borderId="55" xfId="0" applyNumberFormat="1" applyFont="1" applyFill="1" applyBorder="1" applyAlignment="1" applyProtection="1">
      <alignment horizontal="center" vertical="center"/>
      <protection locked="0"/>
    </xf>
    <xf numFmtId="0" fontId="18" fillId="0" borderId="57" xfId="0" applyFont="1" applyFill="1" applyBorder="1" applyAlignment="1" applyProtection="1">
      <alignment horizontal="center"/>
      <protection locked="0"/>
    </xf>
    <xf numFmtId="0" fontId="21" fillId="0" borderId="10" xfId="0" applyFont="1" applyFill="1" applyBorder="1" applyAlignment="1" applyProtection="1"/>
    <xf numFmtId="0" fontId="18" fillId="0" borderId="11" xfId="0" applyFont="1" applyBorder="1" applyAlignment="1" applyProtection="1"/>
    <xf numFmtId="0" fontId="18" fillId="0" borderId="40" xfId="0" applyFont="1" applyBorder="1" applyAlignment="1" applyProtection="1"/>
    <xf numFmtId="0" fontId="18" fillId="0" borderId="0" xfId="0" applyFont="1" applyFill="1" applyBorder="1" applyAlignment="1" applyProtection="1">
      <alignment horizontal="left"/>
    </xf>
    <xf numFmtId="167" fontId="37" fillId="0" borderId="0" xfId="0" applyNumberFormat="1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1" fillId="0" borderId="45" xfId="0" applyFont="1" applyFill="1" applyBorder="1" applyAlignment="1" applyProtection="1">
      <alignment horizontal="center"/>
    </xf>
    <xf numFmtId="0" fontId="18" fillId="0" borderId="45" xfId="0" applyFont="1" applyFill="1" applyBorder="1" applyAlignment="1" applyProtection="1">
      <alignment horizontal="center"/>
    </xf>
    <xf numFmtId="0" fontId="18" fillId="0" borderId="46" xfId="0" applyFont="1" applyFill="1" applyBorder="1" applyAlignment="1" applyProtection="1">
      <alignment horizontal="center"/>
    </xf>
    <xf numFmtId="0" fontId="13" fillId="0" borderId="34" xfId="0" applyNumberFormat="1" applyFont="1" applyFill="1" applyBorder="1" applyAlignment="1" applyProtection="1">
      <alignment horizontal="left" vertical="top"/>
    </xf>
    <xf numFmtId="0" fontId="26" fillId="0" borderId="27" xfId="0" applyNumberFormat="1" applyFont="1" applyFill="1" applyBorder="1" applyAlignment="1" applyProtection="1">
      <alignment horizontal="left" vertical="top"/>
    </xf>
    <xf numFmtId="0" fontId="26" fillId="0" borderId="28" xfId="0" applyNumberFormat="1" applyFont="1" applyFill="1" applyBorder="1" applyAlignment="1" applyProtection="1">
      <alignment horizontal="left" vertical="top"/>
    </xf>
    <xf numFmtId="0" fontId="21" fillId="0" borderId="0" xfId="0" applyFont="1" applyFill="1" applyAlignment="1" applyProtection="1">
      <alignment horizontal="left"/>
    </xf>
    <xf numFmtId="0" fontId="21" fillId="0" borderId="21" xfId="0" applyNumberFormat="1" applyFont="1" applyFill="1" applyBorder="1" applyAlignment="1" applyProtection="1">
      <alignment horizontal="right"/>
    </xf>
    <xf numFmtId="0" fontId="33" fillId="4" borderId="22" xfId="0" applyFont="1" applyFill="1" applyBorder="1" applyAlignment="1" applyProtection="1">
      <alignment horizontal="center" vertical="center"/>
    </xf>
    <xf numFmtId="0" fontId="33" fillId="4" borderId="22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>
      <alignment horizontal="center"/>
    </xf>
    <xf numFmtId="0" fontId="26" fillId="0" borderId="1" xfId="0" applyFont="1" applyFill="1" applyBorder="1" applyAlignment="1" applyProtection="1"/>
    <xf numFmtId="0" fontId="26" fillId="0" borderId="2" xfId="0" applyFont="1" applyFill="1" applyBorder="1" applyAlignment="1" applyProtection="1"/>
    <xf numFmtId="0" fontId="21" fillId="0" borderId="41" xfId="0" applyNumberFormat="1" applyFont="1" applyFill="1" applyBorder="1" applyAlignment="1" applyProtection="1">
      <alignment horizontal="center"/>
      <protection locked="0"/>
    </xf>
    <xf numFmtId="0" fontId="21" fillId="0" borderId="42" xfId="0" applyNumberFormat="1" applyFont="1" applyFill="1" applyBorder="1" applyAlignment="1" applyProtection="1">
      <alignment horizontal="center"/>
      <protection locked="0"/>
    </xf>
    <xf numFmtId="0" fontId="30" fillId="4" borderId="30" xfId="0" applyNumberFormat="1" applyFont="1" applyFill="1" applyBorder="1" applyAlignment="1" applyProtection="1">
      <alignment horizontal="justify" vertical="top" wrapText="1"/>
    </xf>
    <xf numFmtId="0" fontId="30" fillId="4" borderId="31" xfId="0" applyNumberFormat="1" applyFont="1" applyFill="1" applyBorder="1" applyAlignment="1" applyProtection="1">
      <alignment horizontal="justify" vertical="top" wrapText="1"/>
    </xf>
    <xf numFmtId="0" fontId="30" fillId="4" borderId="32" xfId="0" applyNumberFormat="1" applyFont="1" applyFill="1" applyBorder="1" applyAlignment="1" applyProtection="1">
      <alignment horizontal="justify" vertical="top" wrapText="1"/>
    </xf>
    <xf numFmtId="0" fontId="35" fillId="0" borderId="57" xfId="1" applyFont="1" applyFill="1" applyBorder="1" applyAlignment="1" applyProtection="1">
      <alignment horizontal="center"/>
      <protection locked="0"/>
    </xf>
    <xf numFmtId="0" fontId="26" fillId="0" borderId="63" xfId="0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/>
    <xf numFmtId="0" fontId="33" fillId="4" borderId="36" xfId="0" applyFont="1" applyFill="1" applyBorder="1" applyAlignment="1" applyProtection="1">
      <alignment horizontal="center" vertical="center" wrapText="1"/>
    </xf>
    <xf numFmtId="0" fontId="33" fillId="4" borderId="22" xfId="0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/>
    </xf>
    <xf numFmtId="0" fontId="26" fillId="0" borderId="16" xfId="0" applyFont="1" applyFill="1" applyBorder="1" applyAlignment="1" applyProtection="1">
      <alignment horizontal="center"/>
    </xf>
    <xf numFmtId="0" fontId="19" fillId="0" borderId="37" xfId="0" applyFont="1" applyFill="1" applyBorder="1" applyAlignment="1" applyProtection="1">
      <alignment horizontal="right"/>
    </xf>
    <xf numFmtId="0" fontId="19" fillId="0" borderId="11" xfId="0" applyFont="1" applyBorder="1" applyAlignment="1" applyProtection="1">
      <alignment horizontal="right"/>
    </xf>
    <xf numFmtId="0" fontId="19" fillId="0" borderId="33" xfId="0" applyFont="1" applyBorder="1" applyAlignment="1" applyProtection="1">
      <alignment horizontal="right"/>
    </xf>
    <xf numFmtId="0" fontId="26" fillId="0" borderId="81" xfId="0" applyNumberFormat="1" applyFont="1" applyFill="1" applyBorder="1" applyAlignment="1" applyProtection="1">
      <alignment horizontal="left"/>
    </xf>
    <xf numFmtId="0" fontId="26" fillId="0" borderId="82" xfId="0" applyNumberFormat="1" applyFont="1" applyFill="1" applyBorder="1" applyAlignment="1" applyProtection="1">
      <alignment horizontal="left"/>
    </xf>
    <xf numFmtId="0" fontId="26" fillId="0" borderId="83" xfId="0" applyNumberFormat="1" applyFont="1" applyFill="1" applyBorder="1" applyAlignment="1" applyProtection="1">
      <alignment horizontal="left"/>
    </xf>
    <xf numFmtId="0" fontId="33" fillId="4" borderId="30" xfId="0" applyFont="1" applyFill="1" applyBorder="1" applyAlignment="1" applyProtection="1">
      <alignment horizontal="center"/>
    </xf>
    <xf numFmtId="0" fontId="33" fillId="4" borderId="31" xfId="0" applyFont="1" applyFill="1" applyBorder="1" applyAlignment="1" applyProtection="1">
      <alignment horizontal="center"/>
    </xf>
    <xf numFmtId="0" fontId="33" fillId="4" borderId="32" xfId="0" applyFont="1" applyFill="1" applyBorder="1" applyAlignment="1" applyProtection="1">
      <alignment horizontal="center"/>
    </xf>
    <xf numFmtId="0" fontId="21" fillId="0" borderId="70" xfId="0" applyFont="1" applyFill="1" applyBorder="1" applyAlignment="1" applyProtection="1">
      <alignment horizontal="left"/>
    </xf>
    <xf numFmtId="0" fontId="21" fillId="0" borderId="71" xfId="0" applyFont="1" applyFill="1" applyBorder="1" applyAlignment="1" applyProtection="1">
      <alignment horizontal="left"/>
    </xf>
    <xf numFmtId="0" fontId="21" fillId="0" borderId="72" xfId="0" applyFont="1" applyFill="1" applyBorder="1" applyAlignment="1" applyProtection="1">
      <alignment horizontal="left"/>
    </xf>
    <xf numFmtId="0" fontId="26" fillId="0" borderId="61" xfId="0" applyFont="1" applyFill="1" applyBorder="1" applyAlignment="1" applyProtection="1"/>
    <xf numFmtId="0" fontId="18" fillId="0" borderId="58" xfId="0" applyFont="1" applyFill="1" applyBorder="1" applyAlignment="1" applyProtection="1"/>
    <xf numFmtId="0" fontId="26" fillId="0" borderId="58" xfId="0" applyFont="1" applyFill="1" applyBorder="1" applyAlignment="1" applyProtection="1"/>
    <xf numFmtId="0" fontId="26" fillId="0" borderId="73" xfId="0" applyFont="1" applyFill="1" applyBorder="1" applyAlignment="1" applyProtection="1">
      <alignment horizontal="left"/>
    </xf>
    <xf numFmtId="0" fontId="18" fillId="0" borderId="73" xfId="0" applyFont="1" applyFill="1" applyBorder="1" applyAlignment="1" applyProtection="1">
      <alignment horizontal="center"/>
      <protection locked="0"/>
    </xf>
    <xf numFmtId="0" fontId="18" fillId="0" borderId="69" xfId="0" applyFont="1" applyFill="1" applyBorder="1" applyAlignment="1" applyProtection="1">
      <alignment horizontal="center"/>
      <protection locked="0"/>
    </xf>
    <xf numFmtId="0" fontId="18" fillId="0" borderId="74" xfId="0" applyFont="1" applyFill="1" applyBorder="1" applyAlignment="1" applyProtection="1">
      <alignment horizontal="center"/>
      <protection locked="0"/>
    </xf>
    <xf numFmtId="0" fontId="33" fillId="4" borderId="0" xfId="0" applyFont="1" applyFill="1" applyBorder="1" applyAlignment="1" applyProtection="1">
      <alignment horizontal="center" vertical="center" wrapText="1"/>
    </xf>
    <xf numFmtId="0" fontId="18" fillId="0" borderId="43" xfId="0" quotePrefix="1" applyFont="1" applyFill="1" applyBorder="1" applyAlignment="1" applyProtection="1">
      <alignment horizontal="center" vertical="center"/>
    </xf>
    <xf numFmtId="0" fontId="18" fillId="0" borderId="44" xfId="0" quotePrefix="1" applyFont="1" applyFill="1" applyBorder="1" applyAlignment="1" applyProtection="1">
      <alignment horizontal="center" vertical="center"/>
    </xf>
    <xf numFmtId="0" fontId="18" fillId="0" borderId="35" xfId="0" applyFont="1" applyFill="1" applyBorder="1" applyAlignment="1" applyProtection="1">
      <alignment horizontal="center"/>
    </xf>
    <xf numFmtId="0" fontId="26" fillId="0" borderId="10" xfId="0" applyFont="1" applyFill="1" applyBorder="1" applyAlignment="1" applyProtection="1"/>
    <xf numFmtId="0" fontId="18" fillId="0" borderId="33" xfId="0" applyFont="1" applyBorder="1" applyAlignment="1" applyProtection="1"/>
    <xf numFmtId="0" fontId="21" fillId="0" borderId="10" xfId="0" applyFont="1" applyFill="1" applyBorder="1" applyAlignment="1" applyProtection="1">
      <alignment horizontal="center"/>
    </xf>
    <xf numFmtId="0" fontId="21" fillId="0" borderId="11" xfId="0" applyFont="1" applyFill="1" applyBorder="1" applyAlignment="1" applyProtection="1">
      <alignment horizontal="center"/>
    </xf>
    <xf numFmtId="0" fontId="21" fillId="0" borderId="33" xfId="0" applyFont="1" applyFill="1" applyBorder="1" applyAlignment="1" applyProtection="1">
      <alignment horizontal="center"/>
    </xf>
    <xf numFmtId="49" fontId="23" fillId="0" borderId="34" xfId="0" applyNumberFormat="1" applyFont="1" applyFill="1" applyBorder="1" applyAlignment="1" applyProtection="1">
      <alignment horizontal="center"/>
      <protection locked="0"/>
    </xf>
    <xf numFmtId="49" fontId="23" fillId="0" borderId="27" xfId="0" applyNumberFormat="1" applyFont="1" applyFill="1" applyBorder="1" applyAlignment="1" applyProtection="1">
      <alignment horizontal="center"/>
      <protection locked="0"/>
    </xf>
    <xf numFmtId="49" fontId="23" fillId="0" borderId="28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justify" vertical="center" wrapText="1"/>
    </xf>
    <xf numFmtId="0" fontId="34" fillId="0" borderId="0" xfId="0" applyFont="1" applyFill="1" applyAlignment="1" applyProtection="1">
      <alignment horizontal="left"/>
    </xf>
    <xf numFmtId="49" fontId="23" fillId="0" borderId="5" xfId="0" applyNumberFormat="1" applyFont="1" applyFill="1" applyBorder="1" applyAlignment="1" applyProtection="1">
      <alignment horizontal="center"/>
      <protection locked="0"/>
    </xf>
    <xf numFmtId="49" fontId="23" fillId="0" borderId="6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Fill="1" applyAlignment="1" applyProtection="1">
      <alignment horizontal="left" wrapText="1"/>
    </xf>
  </cellXfs>
  <cellStyles count="2">
    <cellStyle name="Hiperligação" xfId="1" builtinId="8"/>
    <cellStyle name="Normal" xfId="0" builtinId="0"/>
  </cellStyles>
  <dxfs count="1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127000</xdr:rowOff>
    </xdr:from>
    <xdr:to>
      <xdr:col>1</xdr:col>
      <xdr:colOff>666750</xdr:colOff>
      <xdr:row>6</xdr:row>
      <xdr:rowOff>107950</xdr:rowOff>
    </xdr:to>
    <xdr:pic>
      <xdr:nvPicPr>
        <xdr:cNvPr id="1088" name="Imagem 2">
          <a:extLst>
            <a:ext uri="{FF2B5EF4-FFF2-40B4-BE49-F238E27FC236}">
              <a16:creationId xmlns:a16="http://schemas.microsoft.com/office/drawing/2014/main" id="{54B294D7-B452-DF80-CBC4-8E832FFC9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03" t="11658" r="16389" b="12216"/>
        <a:stretch>
          <a:fillRect/>
        </a:stretch>
      </xdr:blipFill>
      <xdr:spPr bwMode="auto">
        <a:xfrm>
          <a:off x="152400" y="127000"/>
          <a:ext cx="6667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34</xdr:row>
      <xdr:rowOff>98425</xdr:rowOff>
    </xdr:from>
    <xdr:to>
      <xdr:col>1</xdr:col>
      <xdr:colOff>717551</xdr:colOff>
      <xdr:row>34</xdr:row>
      <xdr:rowOff>365125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8E17798-AD5E-4204-87AE-881212AA465B}"/>
            </a:ext>
          </a:extLst>
        </xdr:cNvPr>
        <xdr:cNvSpPr txBox="1"/>
      </xdr:nvSpPr>
      <xdr:spPr>
        <a:xfrm>
          <a:off x="123826" y="5324475"/>
          <a:ext cx="6477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NOTAS:</a:t>
          </a:r>
        </a:p>
      </xdr:txBody>
    </xdr:sp>
    <xdr:clientData/>
  </xdr:twoCellAnchor>
  <xdr:twoCellAnchor>
    <xdr:from>
      <xdr:col>1</xdr:col>
      <xdr:colOff>606427</xdr:colOff>
      <xdr:row>34</xdr:row>
      <xdr:rowOff>29892</xdr:rowOff>
    </xdr:from>
    <xdr:to>
      <xdr:col>4</xdr:col>
      <xdr:colOff>534329</xdr:colOff>
      <xdr:row>34</xdr:row>
      <xdr:rowOff>621991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406A246-52E7-4D59-954A-F6252439F6FD}"/>
            </a:ext>
          </a:extLst>
        </xdr:cNvPr>
        <xdr:cNvSpPr txBox="1"/>
      </xdr:nvSpPr>
      <xdr:spPr>
        <a:xfrm>
          <a:off x="687738" y="5419648"/>
          <a:ext cx="3668207" cy="592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PT" sz="1000" i="0">
              <a:solidFill>
                <a:srgbClr val="FF0000"/>
              </a:solidFill>
              <a:latin typeface="+mn-lt"/>
            </a:rPr>
            <a:t>Para efeitos de pagamento do valor de subsídio de refeição pela FCiências.ID deve confirmar no seu recibo de vencimento se consta a dedução do respetivo subsídio pela instituição empregadora.</a:t>
          </a:r>
        </a:p>
      </xdr:txBody>
    </xdr:sp>
    <xdr:clientData/>
  </xdr:twoCellAnchor>
  <xdr:twoCellAnchor>
    <xdr:from>
      <xdr:col>4</xdr:col>
      <xdr:colOff>650488</xdr:colOff>
      <xdr:row>34</xdr:row>
      <xdr:rowOff>8443</xdr:rowOff>
    </xdr:from>
    <xdr:to>
      <xdr:col>8</xdr:col>
      <xdr:colOff>836342</xdr:colOff>
      <xdr:row>35</xdr:row>
      <xdr:rowOff>3177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7D276DB-DC81-451A-8A6C-3D2188F9583A}"/>
            </a:ext>
          </a:extLst>
        </xdr:cNvPr>
        <xdr:cNvSpPr txBox="1"/>
      </xdr:nvSpPr>
      <xdr:spPr>
        <a:xfrm>
          <a:off x="4472104" y="5398199"/>
          <a:ext cx="4448872" cy="6219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PT" sz="1000" i="0">
              <a:solidFill>
                <a:srgbClr val="FF0000"/>
              </a:solidFill>
              <a:latin typeface="+mn-lt"/>
            </a:rPr>
            <a:t>Caso a deslocação ao estrangeiro</a:t>
          </a:r>
          <a:r>
            <a:rPr lang="pt-PT" sz="1000" i="0" baseline="0">
              <a:solidFill>
                <a:srgbClr val="FF0000"/>
              </a:solidFill>
              <a:latin typeface="+mn-lt"/>
            </a:rPr>
            <a:t> </a:t>
          </a:r>
          <a:r>
            <a:rPr lang="pt-PT" sz="1000" i="0">
              <a:solidFill>
                <a:srgbClr val="FF0000"/>
              </a:solidFill>
              <a:latin typeface="+mn-lt"/>
            </a:rPr>
            <a:t>inclua o fornecimento de uma ou de ambas as refeições diárias, será deduzido à percentagem da ajuda de custo 30% ou 20% por cada uma (</a:t>
          </a:r>
          <a:r>
            <a:rPr lang="pt-PT" sz="1000" i="1">
              <a:solidFill>
                <a:srgbClr val="FF0000"/>
              </a:solidFill>
              <a:latin typeface="+mn-lt"/>
            </a:rPr>
            <a:t>ver Instruções e Legislação</a:t>
          </a:r>
          <a:r>
            <a:rPr lang="pt-PT" sz="1000" i="0">
              <a:solidFill>
                <a:srgbClr val="FF0000"/>
              </a:solidFill>
              <a:latin typeface="+mn-lt"/>
            </a:rPr>
            <a:t>), a aplicar na Redução Voluntária.</a:t>
          </a:r>
        </a:p>
      </xdr:txBody>
    </xdr:sp>
    <xdr:clientData/>
  </xdr:twoCellAnchor>
  <xdr:twoCellAnchor>
    <xdr:from>
      <xdr:col>4</xdr:col>
      <xdr:colOff>426528</xdr:colOff>
      <xdr:row>34</xdr:row>
      <xdr:rowOff>114300</xdr:rowOff>
    </xdr:from>
    <xdr:to>
      <xdr:col>4</xdr:col>
      <xdr:colOff>976314</xdr:colOff>
      <xdr:row>34</xdr:row>
      <xdr:rowOff>384247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F944E39-1D2C-424C-9FC2-192A925CF079}"/>
            </a:ext>
          </a:extLst>
        </xdr:cNvPr>
        <xdr:cNvSpPr txBox="1"/>
      </xdr:nvSpPr>
      <xdr:spPr>
        <a:xfrm>
          <a:off x="4248144" y="5504056"/>
          <a:ext cx="549786" cy="2699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/</a:t>
          </a:r>
        </a:p>
      </xdr:txBody>
    </xdr:sp>
    <xdr:clientData/>
  </xdr:twoCellAnchor>
  <xdr:twoCellAnchor editAs="oneCell">
    <xdr:from>
      <xdr:col>1</xdr:col>
      <xdr:colOff>19050</xdr:colOff>
      <xdr:row>70</xdr:row>
      <xdr:rowOff>69850</xdr:rowOff>
    </xdr:from>
    <xdr:to>
      <xdr:col>4</xdr:col>
      <xdr:colOff>363808</xdr:colOff>
      <xdr:row>84</xdr:row>
      <xdr:rowOff>55881</xdr:rowOff>
    </xdr:to>
    <xdr:pic>
      <xdr:nvPicPr>
        <xdr:cNvPr id="2497" name="Picture 9">
          <a:extLst>
            <a:ext uri="{FF2B5EF4-FFF2-40B4-BE49-F238E27FC236}">
              <a16:creationId xmlns:a16="http://schemas.microsoft.com/office/drawing/2014/main" id="{4C67F525-5B7E-DFDD-09E2-182881C74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11188700"/>
          <a:ext cx="4248150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50800</xdr:colOff>
      <xdr:row>76</xdr:row>
      <xdr:rowOff>0</xdr:rowOff>
    </xdr:from>
    <xdr:to>
      <xdr:col>8</xdr:col>
      <xdr:colOff>855980</xdr:colOff>
      <xdr:row>84</xdr:row>
      <xdr:rowOff>55881</xdr:rowOff>
    </xdr:to>
    <xdr:pic>
      <xdr:nvPicPr>
        <xdr:cNvPr id="2498" name="Picture 10">
          <a:extLst>
            <a:ext uri="{FF2B5EF4-FFF2-40B4-BE49-F238E27FC236}">
              <a16:creationId xmlns:a16="http://schemas.microsoft.com/office/drawing/2014/main" id="{EDAAA740-F44C-03D6-FEC7-3E20E8336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7900" y="11982450"/>
          <a:ext cx="4032250" cy="126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293958</xdr:colOff>
      <xdr:row>2</xdr:row>
      <xdr:rowOff>174547</xdr:rowOff>
    </xdr:from>
    <xdr:to>
      <xdr:col>1</xdr:col>
      <xdr:colOff>1238901</xdr:colOff>
      <xdr:row>10</xdr:row>
      <xdr:rowOff>34847</xdr:rowOff>
    </xdr:to>
    <xdr:pic>
      <xdr:nvPicPr>
        <xdr:cNvPr id="2499" name="Imagem 4">
          <a:extLst>
            <a:ext uri="{FF2B5EF4-FFF2-40B4-BE49-F238E27FC236}">
              <a16:creationId xmlns:a16="http://schemas.microsoft.com/office/drawing/2014/main" id="{BAB9A915-BDDE-CBF0-C1EB-8726879D1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03" t="11658" r="16389" b="12216"/>
        <a:stretch>
          <a:fillRect/>
        </a:stretch>
      </xdr:blipFill>
      <xdr:spPr bwMode="auto">
        <a:xfrm>
          <a:off x="375269" y="232626"/>
          <a:ext cx="937323" cy="1300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iles.dre.pt/1s/2023/04/07601/0000400004.pdf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dgap.gov.pt/index.cfm?OBJID=91f17207-d63e-4f78-a525-4e8140f46f49&amp;ID=847" TargetMode="External"/><Relationship Id="rId7" Type="http://schemas.openxmlformats.org/officeDocument/2006/relationships/hyperlink" Target="https://dre.pt/dre/detalhe/portaria/280-2022-203628889" TargetMode="External"/><Relationship Id="rId12" Type="http://schemas.openxmlformats.org/officeDocument/2006/relationships/hyperlink" Target="https://diariodarepublica.pt/dr/detalhe/decreto-lei/1-2025-903770702" TargetMode="External"/><Relationship Id="rId2" Type="http://schemas.openxmlformats.org/officeDocument/2006/relationships/hyperlink" Target="http://www.dgap.gov.pt/index.cfm?OBJID=91f17207-d63e-4f78-a525-4e8140f46f49&amp;ID=846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dre.tretas.org/dre/305660/" TargetMode="External"/><Relationship Id="rId11" Type="http://schemas.openxmlformats.org/officeDocument/2006/relationships/hyperlink" Target="https://info.portaldasfinancas.gov.pt/pt/informacao_fiscal/legislacao/instrucoes_administrativas/Documents/Oficio_circulado_20257_2023.pdf" TargetMode="External"/><Relationship Id="rId5" Type="http://schemas.openxmlformats.org/officeDocument/2006/relationships/hyperlink" Target="http://www.dgap.gov.pt/index.cfm?OBJID=91f17207-d63e-4f78-a525-4e8140f46f49&amp;ID=1194" TargetMode="External"/><Relationship Id="rId10" Type="http://schemas.openxmlformats.org/officeDocument/2006/relationships/hyperlink" Target="https://www.pgdlisboa.pt/leis/lei_mostra_articulado.php?nid=2539&amp;tabela=leis" TargetMode="External"/><Relationship Id="rId4" Type="http://schemas.openxmlformats.org/officeDocument/2006/relationships/hyperlink" Target="http://www.dgap.gov.pt/index.cfm?OBJID=91f17207-d63e-4f78-a525-4e8140f46f49&amp;ID=1194" TargetMode="External"/><Relationship Id="rId9" Type="http://schemas.openxmlformats.org/officeDocument/2006/relationships/hyperlink" Target="https://www.pgdlisboa.pt/leis/lei_mostra_articulado.php?nid=673&amp;tabela=leis&amp;so_miolo=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maps.google.pt/" TargetMode="External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01"/>
  <sheetViews>
    <sheetView showGridLines="0" zoomScaleNormal="100" workbookViewId="0">
      <selection activeCell="I14" sqref="I14"/>
    </sheetView>
  </sheetViews>
  <sheetFormatPr defaultColWidth="9.140625" defaultRowHeight="12.75" x14ac:dyDescent="0.2"/>
  <cols>
    <col min="1" max="1" width="2.140625" style="4" customWidth="1"/>
    <col min="2" max="2" width="12.7109375" style="4" customWidth="1"/>
    <col min="3" max="3" width="10.42578125" style="4" customWidth="1"/>
    <col min="4" max="5" width="13.5703125" style="4" customWidth="1"/>
    <col min="6" max="7" width="9.140625" style="4"/>
    <col min="8" max="8" width="28.5703125" style="4" customWidth="1"/>
    <col min="9" max="9" width="24.140625" style="4" customWidth="1"/>
    <col min="10" max="10" width="39.42578125" style="4" customWidth="1"/>
    <col min="11" max="16384" width="9.140625" style="4"/>
  </cols>
  <sheetData>
    <row r="1" spans="1:8" x14ac:dyDescent="0.2">
      <c r="A1" s="1"/>
      <c r="B1" s="1"/>
      <c r="C1" s="1"/>
      <c r="D1" s="2"/>
      <c r="E1" s="2"/>
      <c r="F1" s="3"/>
      <c r="G1" s="3"/>
      <c r="H1" s="1"/>
    </row>
    <row r="2" spans="1:8" x14ac:dyDescent="0.2">
      <c r="A2" s="1"/>
      <c r="B2" s="1"/>
      <c r="C2" s="5"/>
      <c r="D2" s="5"/>
      <c r="E2" s="5"/>
      <c r="F2" s="5"/>
      <c r="G2" s="5"/>
      <c r="H2" s="5"/>
    </row>
    <row r="3" spans="1:8" x14ac:dyDescent="0.2">
      <c r="A3" s="6"/>
      <c r="B3" s="129" t="s">
        <v>18</v>
      </c>
      <c r="C3" s="129"/>
      <c r="D3" s="129"/>
      <c r="E3" s="129"/>
      <c r="F3" s="129"/>
      <c r="G3" s="129"/>
      <c r="H3" s="129"/>
    </row>
    <row r="4" spans="1:8" x14ac:dyDescent="0.2">
      <c r="A4" s="1"/>
      <c r="B4" s="129" t="s">
        <v>46</v>
      </c>
      <c r="C4" s="129"/>
      <c r="D4" s="129"/>
      <c r="E4" s="129"/>
      <c r="F4" s="129"/>
      <c r="G4" s="129"/>
      <c r="H4" s="129"/>
    </row>
    <row r="5" spans="1:8" x14ac:dyDescent="0.2">
      <c r="A5" s="1"/>
      <c r="B5" s="1"/>
      <c r="C5" s="129"/>
      <c r="D5" s="129"/>
      <c r="E5" s="129"/>
      <c r="F5" s="129"/>
      <c r="G5" s="129"/>
      <c r="H5" s="129"/>
    </row>
    <row r="6" spans="1:8" x14ac:dyDescent="0.2">
      <c r="A6" s="1"/>
      <c r="B6" s="1"/>
      <c r="C6" s="6"/>
      <c r="D6" s="6"/>
      <c r="E6" s="6"/>
      <c r="F6" s="6"/>
      <c r="G6" s="6"/>
      <c r="H6" s="6"/>
    </row>
    <row r="7" spans="1:8" x14ac:dyDescent="0.2">
      <c r="A7" s="1"/>
      <c r="B7" s="1"/>
      <c r="C7" s="6"/>
      <c r="D7" s="6"/>
      <c r="E7" s="6"/>
      <c r="F7" s="6"/>
      <c r="G7" s="6"/>
      <c r="H7" s="6"/>
    </row>
    <row r="8" spans="1:8" ht="15.75" x14ac:dyDescent="0.25">
      <c r="A8" s="1"/>
      <c r="B8" s="7" t="s">
        <v>83</v>
      </c>
      <c r="C8" s="1"/>
      <c r="D8" s="1"/>
      <c r="E8" s="1"/>
      <c r="F8" s="1"/>
      <c r="G8" s="1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  <row r="10" spans="1:8" s="9" customFormat="1" ht="27.75" customHeight="1" x14ac:dyDescent="0.2">
      <c r="A10" s="8"/>
      <c r="B10" s="137" t="s">
        <v>73</v>
      </c>
      <c r="C10" s="137"/>
      <c r="D10" s="137"/>
      <c r="E10" s="135" t="s">
        <v>71</v>
      </c>
      <c r="F10" s="136"/>
      <c r="G10" s="136"/>
      <c r="H10" s="136"/>
    </row>
    <row r="11" spans="1:8" s="9" customFormat="1" ht="27.75" customHeight="1" x14ac:dyDescent="0.2">
      <c r="A11" s="8"/>
      <c r="B11" s="137" t="s">
        <v>72</v>
      </c>
      <c r="C11" s="137"/>
      <c r="D11" s="137"/>
      <c r="E11" s="130" t="s">
        <v>74</v>
      </c>
      <c r="F11" s="130"/>
      <c r="G11" s="130"/>
      <c r="H11" s="130"/>
    </row>
    <row r="12" spans="1:8" s="9" customFormat="1" ht="57.75" customHeight="1" x14ac:dyDescent="0.2">
      <c r="A12" s="8"/>
      <c r="B12" s="131" t="s">
        <v>75</v>
      </c>
      <c r="C12" s="131"/>
      <c r="D12" s="131"/>
      <c r="E12" s="130" t="s">
        <v>76</v>
      </c>
      <c r="F12" s="130"/>
      <c r="G12" s="130"/>
      <c r="H12" s="130"/>
    </row>
    <row r="13" spans="1:8" s="9" customFormat="1" ht="48.2" customHeight="1" x14ac:dyDescent="0.2">
      <c r="A13" s="8"/>
      <c r="B13" s="131" t="s">
        <v>77</v>
      </c>
      <c r="C13" s="131"/>
      <c r="D13" s="131"/>
      <c r="E13" s="130" t="s">
        <v>78</v>
      </c>
      <c r="F13" s="130"/>
      <c r="G13" s="130"/>
      <c r="H13" s="130"/>
    </row>
    <row r="14" spans="1:8" s="9" customFormat="1" ht="48.2" customHeight="1" x14ac:dyDescent="0.2">
      <c r="A14" s="8"/>
      <c r="B14" s="131" t="s">
        <v>81</v>
      </c>
      <c r="C14" s="131"/>
      <c r="D14" s="131"/>
      <c r="E14" s="130" t="s">
        <v>79</v>
      </c>
      <c r="F14" s="130"/>
      <c r="G14" s="130"/>
      <c r="H14" s="130"/>
    </row>
    <row r="15" spans="1:8" s="9" customFormat="1" ht="48.2" customHeight="1" x14ac:dyDescent="0.2">
      <c r="A15" s="8"/>
      <c r="B15" s="131" t="s">
        <v>82</v>
      </c>
      <c r="C15" s="131"/>
      <c r="D15" s="131"/>
      <c r="E15" s="130" t="s">
        <v>80</v>
      </c>
      <c r="F15" s="130"/>
      <c r="G15" s="130"/>
      <c r="H15" s="130"/>
    </row>
    <row r="16" spans="1:8" s="9" customFormat="1" ht="26.45" customHeight="1" x14ac:dyDescent="0.2">
      <c r="A16" s="8"/>
      <c r="B16" s="138" t="s">
        <v>137</v>
      </c>
      <c r="C16" s="138"/>
      <c r="D16" s="138"/>
      <c r="E16" s="130" t="s">
        <v>138</v>
      </c>
      <c r="F16" s="130"/>
      <c r="G16" s="130"/>
      <c r="H16" s="130"/>
    </row>
    <row r="17" spans="1:8" s="9" customFormat="1" ht="26.45" customHeight="1" x14ac:dyDescent="0.2">
      <c r="A17" s="8"/>
      <c r="B17" s="139" t="s">
        <v>159</v>
      </c>
      <c r="C17" s="139"/>
      <c r="D17" s="139"/>
      <c r="E17" s="130" t="s">
        <v>160</v>
      </c>
      <c r="F17" s="130"/>
      <c r="G17" s="130"/>
      <c r="H17" s="130"/>
    </row>
    <row r="18" spans="1:8" s="9" customFormat="1" ht="26.45" customHeight="1" x14ac:dyDescent="0.2">
      <c r="A18" s="8"/>
      <c r="B18" s="139" t="s">
        <v>164</v>
      </c>
      <c r="C18" s="139"/>
      <c r="D18" s="139"/>
      <c r="E18" s="130" t="s">
        <v>165</v>
      </c>
      <c r="F18" s="130"/>
      <c r="G18" s="130"/>
      <c r="H18" s="130"/>
    </row>
    <row r="19" spans="1:8" ht="26.85" customHeight="1" x14ac:dyDescent="0.2">
      <c r="A19" s="1"/>
      <c r="B19" s="139" t="s">
        <v>167</v>
      </c>
      <c r="C19" s="139"/>
      <c r="D19" s="139"/>
      <c r="E19" s="140" t="s">
        <v>166</v>
      </c>
      <c r="F19" s="140"/>
      <c r="G19" s="140"/>
      <c r="H19" s="140"/>
    </row>
    <row r="20" spans="1:8" x14ac:dyDescent="0.2">
      <c r="A20" s="1"/>
      <c r="B20" s="1"/>
      <c r="C20" s="1"/>
      <c r="D20" s="1"/>
      <c r="E20" s="1"/>
      <c r="F20" s="1"/>
      <c r="G20" s="1"/>
      <c r="H20" s="1"/>
    </row>
    <row r="21" spans="1:8" ht="15.75" x14ac:dyDescent="0.25">
      <c r="A21" s="1"/>
      <c r="B21" s="7" t="s">
        <v>92</v>
      </c>
      <c r="C21" s="1"/>
      <c r="D21" s="1"/>
      <c r="E21" s="1"/>
      <c r="F21" s="1"/>
      <c r="G21" s="1"/>
      <c r="H21" s="1"/>
    </row>
    <row r="22" spans="1:8" ht="15.75" x14ac:dyDescent="0.25">
      <c r="A22" s="1"/>
      <c r="B22" s="10"/>
      <c r="C22" s="1"/>
      <c r="D22" s="1"/>
      <c r="E22" s="1"/>
      <c r="F22" s="1"/>
      <c r="G22" s="1"/>
      <c r="H22" s="1"/>
    </row>
    <row r="23" spans="1:8" ht="15.75" x14ac:dyDescent="0.25">
      <c r="A23" s="1"/>
      <c r="B23" s="10" t="s">
        <v>53</v>
      </c>
      <c r="C23" s="1"/>
      <c r="D23" s="1"/>
      <c r="E23" s="1"/>
      <c r="F23" s="1"/>
      <c r="G23" s="1"/>
      <c r="H23" s="1"/>
    </row>
    <row r="24" spans="1:8" ht="15.75" x14ac:dyDescent="0.25">
      <c r="A24" s="1"/>
      <c r="B24" s="10" t="s">
        <v>54</v>
      </c>
      <c r="C24" s="1"/>
      <c r="D24" s="1"/>
      <c r="E24" s="1"/>
      <c r="F24" s="1"/>
      <c r="G24" s="1"/>
      <c r="H24" s="1"/>
    </row>
    <row r="25" spans="1:8" ht="15.75" x14ac:dyDescent="0.25">
      <c r="A25" s="1"/>
      <c r="B25" s="10" t="s">
        <v>55</v>
      </c>
      <c r="C25" s="1"/>
      <c r="D25" s="1"/>
      <c r="E25" s="1"/>
      <c r="F25" s="1"/>
      <c r="G25" s="1"/>
      <c r="H25" s="1"/>
    </row>
    <row r="26" spans="1:8" ht="15.75" x14ac:dyDescent="0.25">
      <c r="A26" s="1"/>
      <c r="B26" s="10"/>
      <c r="C26" s="1"/>
      <c r="D26" s="1"/>
      <c r="E26" s="1"/>
      <c r="F26" s="1"/>
      <c r="G26" s="1"/>
      <c r="H26" s="1"/>
    </row>
    <row r="27" spans="1:8" ht="15.75" x14ac:dyDescent="0.25">
      <c r="A27" s="1"/>
      <c r="B27" s="7" t="s">
        <v>93</v>
      </c>
      <c r="C27" s="1"/>
      <c r="D27" s="1"/>
      <c r="E27" s="1"/>
      <c r="F27" s="1"/>
      <c r="G27" s="1"/>
      <c r="H27" s="1"/>
    </row>
    <row r="28" spans="1:8" ht="15.75" x14ac:dyDescent="0.25">
      <c r="A28" s="1"/>
      <c r="B28" s="10"/>
      <c r="C28" s="1"/>
      <c r="D28" s="1"/>
      <c r="E28" s="1"/>
      <c r="F28" s="1"/>
      <c r="G28" s="1"/>
      <c r="H28" s="1"/>
    </row>
    <row r="29" spans="1:8" ht="15.75" x14ac:dyDescent="0.25">
      <c r="A29" s="1"/>
      <c r="B29" s="10" t="s">
        <v>70</v>
      </c>
      <c r="C29" s="1"/>
      <c r="D29" s="1"/>
      <c r="E29" s="1"/>
      <c r="F29" s="1"/>
      <c r="G29" s="1"/>
      <c r="H29" s="1"/>
    </row>
    <row r="30" spans="1:8" ht="15.75" x14ac:dyDescent="0.25">
      <c r="A30" s="1"/>
      <c r="B30" s="10" t="s">
        <v>69</v>
      </c>
      <c r="C30" s="1"/>
      <c r="D30" s="1"/>
      <c r="E30" s="1"/>
      <c r="F30" s="1"/>
      <c r="G30" s="1"/>
      <c r="H30" s="1"/>
    </row>
    <row r="31" spans="1:8" ht="15.75" x14ac:dyDescent="0.25">
      <c r="A31" s="1"/>
      <c r="B31" s="10" t="s">
        <v>63</v>
      </c>
      <c r="C31" s="1"/>
      <c r="D31" s="1"/>
      <c r="E31" s="1"/>
      <c r="F31" s="1"/>
      <c r="G31" s="1"/>
      <c r="H31" s="1"/>
    </row>
    <row r="32" spans="1:8" ht="15.75" x14ac:dyDescent="0.25">
      <c r="A32" s="1"/>
      <c r="B32" s="11" t="s">
        <v>64</v>
      </c>
      <c r="C32" s="1"/>
      <c r="D32" s="1"/>
      <c r="E32" s="1"/>
      <c r="F32" s="1"/>
      <c r="G32" s="1"/>
      <c r="H32" s="1"/>
    </row>
    <row r="33" spans="1:8" ht="15.75" x14ac:dyDescent="0.25">
      <c r="A33" s="1"/>
      <c r="B33" s="10"/>
      <c r="C33" s="1"/>
      <c r="D33" s="1"/>
      <c r="E33" s="1"/>
      <c r="F33" s="1"/>
      <c r="G33" s="1"/>
      <c r="H33" s="1"/>
    </row>
    <row r="34" spans="1:8" ht="15.75" x14ac:dyDescent="0.25">
      <c r="A34" s="1"/>
      <c r="B34" s="7" t="s">
        <v>26</v>
      </c>
      <c r="C34" s="12"/>
      <c r="D34" s="12"/>
      <c r="E34" s="12"/>
      <c r="F34" s="12"/>
      <c r="G34" s="12"/>
      <c r="H34" s="12"/>
    </row>
    <row r="35" spans="1:8" ht="15.75" x14ac:dyDescent="0.25">
      <c r="A35" s="12"/>
      <c r="B35" s="10"/>
      <c r="C35" s="12"/>
      <c r="D35" s="12"/>
      <c r="E35" s="12"/>
      <c r="F35" s="12"/>
      <c r="G35" s="12"/>
      <c r="H35" s="12"/>
    </row>
    <row r="36" spans="1:8" ht="15.75" x14ac:dyDescent="0.25">
      <c r="A36" s="1"/>
      <c r="B36" s="10" t="s">
        <v>37</v>
      </c>
      <c r="C36" s="1"/>
      <c r="D36" s="1"/>
      <c r="E36" s="1"/>
      <c r="F36" s="1"/>
      <c r="G36" s="1"/>
      <c r="H36" s="1"/>
    </row>
    <row r="37" spans="1:8" ht="15.75" x14ac:dyDescent="0.25">
      <c r="A37" s="1"/>
      <c r="B37" s="11" t="s">
        <v>38</v>
      </c>
      <c r="C37" s="1"/>
      <c r="D37" s="1"/>
      <c r="E37" s="1"/>
      <c r="F37" s="1"/>
      <c r="G37" s="1"/>
      <c r="H37" s="1"/>
    </row>
    <row r="38" spans="1:8" ht="15.75" x14ac:dyDescent="0.25">
      <c r="A38" s="1"/>
      <c r="B38" s="10" t="s">
        <v>33</v>
      </c>
      <c r="C38" s="1"/>
      <c r="D38" s="1"/>
      <c r="E38" s="1"/>
      <c r="F38" s="1"/>
      <c r="G38" s="1"/>
      <c r="H38" s="1"/>
    </row>
    <row r="39" spans="1:8" ht="15.75" x14ac:dyDescent="0.25">
      <c r="A39" s="1"/>
      <c r="B39" s="11" t="s">
        <v>32</v>
      </c>
      <c r="C39" s="1"/>
      <c r="D39" s="1"/>
      <c r="E39" s="1"/>
      <c r="F39" s="1"/>
      <c r="G39" s="1"/>
      <c r="H39" s="1"/>
    </row>
    <row r="40" spans="1:8" ht="15.75" x14ac:dyDescent="0.25">
      <c r="A40" s="1"/>
      <c r="B40" s="10" t="s">
        <v>65</v>
      </c>
      <c r="C40" s="1"/>
      <c r="D40" s="1"/>
      <c r="E40" s="1"/>
      <c r="F40" s="1"/>
      <c r="G40" s="1"/>
      <c r="H40" s="1"/>
    </row>
    <row r="41" spans="1:8" ht="15.75" x14ac:dyDescent="0.25">
      <c r="A41" s="1"/>
      <c r="B41" s="10" t="s">
        <v>132</v>
      </c>
      <c r="C41" s="1"/>
      <c r="D41" s="1"/>
      <c r="E41" s="1"/>
      <c r="F41" s="1"/>
      <c r="G41" s="1"/>
      <c r="H41" s="1"/>
    </row>
    <row r="42" spans="1:8" ht="15.75" x14ac:dyDescent="0.25">
      <c r="A42" s="1"/>
      <c r="B42" s="10" t="s">
        <v>94</v>
      </c>
      <c r="C42" s="1"/>
      <c r="D42" s="1"/>
      <c r="E42" s="1"/>
      <c r="F42" s="1"/>
      <c r="G42" s="1"/>
      <c r="H42" s="1"/>
    </row>
    <row r="43" spans="1:8" ht="15.75" x14ac:dyDescent="0.25">
      <c r="A43" s="1"/>
      <c r="B43" s="10" t="s">
        <v>163</v>
      </c>
      <c r="C43" s="1"/>
      <c r="D43" s="1"/>
      <c r="E43" s="1"/>
      <c r="F43" s="1"/>
      <c r="G43" s="1"/>
      <c r="H43" s="1"/>
    </row>
    <row r="44" spans="1:8" ht="15.75" x14ac:dyDescent="0.25">
      <c r="A44" s="1"/>
      <c r="B44" s="10"/>
      <c r="C44" s="1"/>
      <c r="D44" s="1"/>
      <c r="E44" s="1"/>
      <c r="F44" s="1"/>
      <c r="G44" s="1"/>
      <c r="H44" s="1"/>
    </row>
    <row r="45" spans="1:8" ht="15.75" x14ac:dyDescent="0.25">
      <c r="A45" s="1"/>
      <c r="B45" s="7" t="s">
        <v>95</v>
      </c>
      <c r="C45" s="1"/>
      <c r="D45" s="1"/>
      <c r="E45" s="1"/>
      <c r="F45" s="1"/>
      <c r="G45" s="1"/>
      <c r="H45" s="1"/>
    </row>
    <row r="46" spans="1:8" ht="15.75" x14ac:dyDescent="0.25">
      <c r="A46" s="1"/>
      <c r="B46" s="7"/>
      <c r="C46" s="1"/>
      <c r="D46" s="1"/>
      <c r="E46" s="1"/>
      <c r="F46" s="1"/>
      <c r="G46" s="1"/>
      <c r="H46" s="1"/>
    </row>
    <row r="47" spans="1:8" ht="15.75" x14ac:dyDescent="0.25">
      <c r="A47" s="1"/>
      <c r="B47" s="13" t="s">
        <v>96</v>
      </c>
      <c r="C47" s="1"/>
      <c r="D47" s="1"/>
      <c r="E47" s="1"/>
      <c r="F47" s="1"/>
      <c r="G47" s="1"/>
      <c r="H47" s="1"/>
    </row>
    <row r="48" spans="1:8" ht="15.75" x14ac:dyDescent="0.25">
      <c r="A48" s="1"/>
      <c r="B48" s="11" t="s">
        <v>68</v>
      </c>
      <c r="C48" s="1"/>
      <c r="D48" s="1"/>
      <c r="E48" s="1"/>
      <c r="F48" s="1"/>
      <c r="G48" s="1"/>
      <c r="H48" s="1"/>
    </row>
    <row r="49" spans="1:8" ht="15.75" x14ac:dyDescent="0.25">
      <c r="A49" s="1"/>
      <c r="B49" s="10"/>
      <c r="C49" s="1"/>
      <c r="D49" s="1"/>
      <c r="E49" s="1"/>
      <c r="F49" s="1"/>
      <c r="G49" s="1"/>
      <c r="H49" s="1"/>
    </row>
    <row r="50" spans="1:8" ht="15.75" x14ac:dyDescent="0.25">
      <c r="A50" s="1"/>
      <c r="B50" s="7" t="s">
        <v>27</v>
      </c>
      <c r="C50" s="1"/>
      <c r="D50" s="1"/>
      <c r="E50" s="1"/>
      <c r="F50" s="1"/>
      <c r="G50" s="1"/>
      <c r="H50" s="1"/>
    </row>
    <row r="51" spans="1:8" ht="15.75" x14ac:dyDescent="0.25">
      <c r="A51" s="1"/>
      <c r="B51" s="10"/>
      <c r="C51" s="1"/>
      <c r="D51" s="1"/>
      <c r="E51" s="1"/>
      <c r="F51" s="1"/>
      <c r="G51" s="1"/>
      <c r="H51" s="1"/>
    </row>
    <row r="52" spans="1:8" ht="15.75" x14ac:dyDescent="0.25">
      <c r="A52" s="1"/>
      <c r="B52" s="13" t="s">
        <v>34</v>
      </c>
      <c r="C52" s="1"/>
      <c r="D52" s="1"/>
      <c r="E52" s="1"/>
      <c r="F52" s="1"/>
      <c r="G52" s="1"/>
      <c r="H52" s="1"/>
    </row>
    <row r="53" spans="1:8" ht="15.75" x14ac:dyDescent="0.25">
      <c r="A53" s="1"/>
      <c r="B53" s="11" t="s">
        <v>39</v>
      </c>
      <c r="C53" s="1"/>
      <c r="D53" s="1"/>
      <c r="E53" s="1"/>
      <c r="F53" s="1"/>
      <c r="G53" s="1"/>
      <c r="H53" s="1"/>
    </row>
    <row r="54" spans="1:8" ht="15.75" x14ac:dyDescent="0.25">
      <c r="A54" s="1"/>
      <c r="B54" s="10"/>
      <c r="C54" s="14"/>
      <c r="D54" s="14"/>
      <c r="E54" s="14"/>
      <c r="F54" s="14"/>
      <c r="G54" s="14"/>
      <c r="H54" s="14"/>
    </row>
    <row r="55" spans="1:8" ht="15.75" x14ac:dyDescent="0.25">
      <c r="A55" s="1"/>
      <c r="B55" s="7" t="s">
        <v>28</v>
      </c>
      <c r="C55" s="14"/>
      <c r="D55" s="14"/>
      <c r="E55" s="14"/>
      <c r="F55" s="14"/>
      <c r="G55" s="14"/>
      <c r="H55" s="14"/>
    </row>
    <row r="56" spans="1:8" ht="15.75" x14ac:dyDescent="0.25">
      <c r="A56" s="1"/>
      <c r="B56" s="15"/>
      <c r="C56" s="14"/>
      <c r="D56" s="14"/>
      <c r="E56" s="14"/>
      <c r="F56" s="14"/>
      <c r="G56" s="14"/>
      <c r="H56" s="14"/>
    </row>
    <row r="57" spans="1:8" ht="15.75" x14ac:dyDescent="0.25">
      <c r="A57" s="1"/>
      <c r="B57" s="13" t="s">
        <v>121</v>
      </c>
      <c r="C57" s="14"/>
      <c r="D57" s="14"/>
      <c r="E57" s="14"/>
      <c r="F57" s="14"/>
      <c r="G57" s="14"/>
      <c r="H57" s="14"/>
    </row>
    <row r="58" spans="1:8" ht="15.75" x14ac:dyDescent="0.25">
      <c r="A58" s="1"/>
      <c r="B58" s="11" t="s">
        <v>60</v>
      </c>
      <c r="C58" s="14"/>
      <c r="D58" s="14"/>
      <c r="E58" s="14"/>
      <c r="F58" s="14"/>
      <c r="G58" s="14"/>
      <c r="H58" s="14"/>
    </row>
    <row r="59" spans="1:8" ht="15.75" x14ac:dyDescent="0.25">
      <c r="A59" s="1"/>
      <c r="B59" s="11" t="s">
        <v>97</v>
      </c>
      <c r="C59" s="14"/>
      <c r="D59" s="14"/>
      <c r="E59" s="14"/>
      <c r="F59" s="14"/>
      <c r="G59" s="14"/>
      <c r="H59" s="14"/>
    </row>
    <row r="60" spans="1:8" ht="15.75" x14ac:dyDescent="0.25">
      <c r="A60" s="1"/>
      <c r="B60" s="13" t="s">
        <v>122</v>
      </c>
      <c r="C60" s="14"/>
      <c r="D60" s="14"/>
      <c r="E60" s="14"/>
      <c r="F60" s="14"/>
      <c r="G60" s="14"/>
      <c r="H60" s="14"/>
    </row>
    <row r="61" spans="1:8" ht="15.75" x14ac:dyDescent="0.25">
      <c r="A61" s="1"/>
      <c r="B61" s="11" t="s">
        <v>61</v>
      </c>
      <c r="C61" s="14"/>
      <c r="D61" s="14"/>
      <c r="E61" s="14"/>
      <c r="F61" s="14"/>
      <c r="G61" s="14"/>
      <c r="H61" s="14"/>
    </row>
    <row r="62" spans="1:8" ht="15.75" x14ac:dyDescent="0.25">
      <c r="A62" s="1"/>
      <c r="B62" s="11" t="s">
        <v>62</v>
      </c>
      <c r="C62" s="14"/>
      <c r="D62" s="14"/>
      <c r="E62" s="14"/>
      <c r="F62" s="14"/>
      <c r="G62" s="14"/>
      <c r="H62" s="14"/>
    </row>
    <row r="63" spans="1:8" ht="15.75" x14ac:dyDescent="0.25">
      <c r="A63" s="1"/>
      <c r="B63" s="11"/>
      <c r="C63" s="14"/>
      <c r="D63" s="14"/>
      <c r="E63" s="14"/>
      <c r="F63" s="14"/>
      <c r="G63" s="14"/>
      <c r="H63" s="14"/>
    </row>
    <row r="64" spans="1:8" ht="15.75" x14ac:dyDescent="0.25">
      <c r="A64" s="1"/>
      <c r="B64" s="7" t="s">
        <v>66</v>
      </c>
      <c r="C64" s="14"/>
      <c r="D64" s="14"/>
      <c r="E64" s="14"/>
      <c r="F64" s="14"/>
      <c r="G64" s="14"/>
      <c r="H64" s="14"/>
    </row>
    <row r="65" spans="1:8" ht="15.75" x14ac:dyDescent="0.25">
      <c r="A65" s="1"/>
      <c r="B65" s="11"/>
      <c r="C65" s="14"/>
      <c r="D65" s="14"/>
      <c r="E65" s="14"/>
      <c r="F65" s="14"/>
      <c r="G65" s="14"/>
      <c r="H65" s="14"/>
    </row>
    <row r="66" spans="1:8" ht="15.75" x14ac:dyDescent="0.25">
      <c r="A66" s="1"/>
      <c r="B66" s="13" t="s">
        <v>67</v>
      </c>
      <c r="C66" s="14"/>
      <c r="D66" s="14"/>
      <c r="E66" s="14"/>
      <c r="F66" s="14"/>
      <c r="G66" s="14"/>
      <c r="H66" s="14"/>
    </row>
    <row r="67" spans="1:8" ht="15.75" x14ac:dyDescent="0.25">
      <c r="A67" s="1"/>
      <c r="B67" s="11"/>
      <c r="C67" s="14"/>
      <c r="D67" s="14"/>
      <c r="E67" s="14"/>
      <c r="F67" s="14"/>
      <c r="G67" s="14"/>
      <c r="H67" s="14"/>
    </row>
    <row r="68" spans="1:8" ht="15.75" x14ac:dyDescent="0.25">
      <c r="A68" s="1"/>
      <c r="B68" s="11"/>
      <c r="C68" s="14"/>
      <c r="D68" s="14"/>
      <c r="E68" s="14"/>
      <c r="F68" s="14"/>
      <c r="G68" s="14"/>
      <c r="H68" s="14"/>
    </row>
    <row r="69" spans="1:8" ht="15.75" x14ac:dyDescent="0.25">
      <c r="A69" s="1"/>
      <c r="B69" s="16" t="s">
        <v>29</v>
      </c>
      <c r="C69" s="14"/>
      <c r="D69" s="14"/>
      <c r="E69" s="14"/>
      <c r="F69" s="14"/>
      <c r="G69" s="14"/>
      <c r="H69" s="14"/>
    </row>
    <row r="70" spans="1:8" ht="15.75" x14ac:dyDescent="0.25">
      <c r="A70" s="132" t="s">
        <v>42</v>
      </c>
      <c r="B70" s="133"/>
      <c r="C70" s="133"/>
      <c r="D70" s="133"/>
      <c r="E70" s="133"/>
      <c r="F70" s="133"/>
      <c r="G70" s="133"/>
      <c r="H70" s="134"/>
    </row>
    <row r="71" spans="1:8" ht="15.75" x14ac:dyDescent="0.25">
      <c r="A71" s="1"/>
      <c r="B71" s="10" t="s">
        <v>29</v>
      </c>
      <c r="C71" s="1"/>
      <c r="D71" s="1"/>
      <c r="E71" s="1"/>
      <c r="F71" s="1"/>
      <c r="G71" s="1"/>
      <c r="H71" s="1"/>
    </row>
    <row r="72" spans="1:8" ht="15.75" x14ac:dyDescent="0.25">
      <c r="A72" s="1"/>
      <c r="B72" s="10"/>
      <c r="C72" s="1"/>
      <c r="D72" s="1"/>
      <c r="E72" s="1"/>
      <c r="F72" s="1"/>
      <c r="G72" s="1"/>
      <c r="H72" s="1"/>
    </row>
    <row r="73" spans="1:8" ht="15.75" x14ac:dyDescent="0.25">
      <c r="A73" s="1"/>
      <c r="B73" s="7" t="s">
        <v>30</v>
      </c>
      <c r="C73" s="1"/>
      <c r="D73" s="1"/>
      <c r="E73" s="1"/>
      <c r="F73" s="1"/>
      <c r="G73" s="1"/>
      <c r="H73" s="1"/>
    </row>
    <row r="74" spans="1:8" ht="15.75" x14ac:dyDescent="0.25">
      <c r="A74" s="1"/>
      <c r="B74" s="10"/>
      <c r="C74" s="1"/>
      <c r="D74" s="1"/>
      <c r="E74" s="1"/>
      <c r="F74" s="1"/>
      <c r="G74" s="1"/>
      <c r="H74" s="1"/>
    </row>
    <row r="75" spans="1:8" ht="15.75" x14ac:dyDescent="0.25">
      <c r="A75" s="1"/>
      <c r="B75" s="10"/>
      <c r="C75" s="1"/>
      <c r="D75" s="1"/>
      <c r="E75" s="1"/>
      <c r="F75" s="1"/>
      <c r="G75" s="1"/>
      <c r="H75" s="1"/>
    </row>
    <row r="76" spans="1:8" ht="15.75" x14ac:dyDescent="0.25">
      <c r="A76" s="1"/>
      <c r="B76" s="10" t="s">
        <v>56</v>
      </c>
      <c r="C76" s="1"/>
      <c r="D76" s="1"/>
      <c r="E76" s="1"/>
      <c r="F76" s="1"/>
      <c r="G76" s="1"/>
      <c r="H76" s="1"/>
    </row>
    <row r="77" spans="1:8" ht="15.75" x14ac:dyDescent="0.25">
      <c r="A77" s="1"/>
      <c r="B77" s="11" t="s">
        <v>57</v>
      </c>
      <c r="C77" s="1"/>
      <c r="D77" s="1"/>
      <c r="E77" s="1"/>
      <c r="F77" s="1"/>
      <c r="G77" s="1"/>
      <c r="H77" s="1"/>
    </row>
    <row r="78" spans="1:8" ht="15.75" x14ac:dyDescent="0.25">
      <c r="A78" s="1"/>
      <c r="B78" s="11"/>
      <c r="C78" s="1"/>
      <c r="D78" s="1"/>
      <c r="E78" s="1"/>
      <c r="F78" s="1"/>
      <c r="G78" s="1"/>
      <c r="H78" s="1"/>
    </row>
    <row r="79" spans="1:8" ht="15.75" x14ac:dyDescent="0.25">
      <c r="A79" s="1"/>
      <c r="B79" s="7" t="s">
        <v>31</v>
      </c>
      <c r="C79" s="1"/>
      <c r="D79" s="1"/>
      <c r="E79" s="1"/>
      <c r="F79" s="1"/>
      <c r="G79" s="1"/>
      <c r="H79" s="1"/>
    </row>
    <row r="80" spans="1:8" ht="15.75" x14ac:dyDescent="0.25">
      <c r="A80" s="1"/>
      <c r="B80" s="10"/>
      <c r="C80" s="1"/>
      <c r="D80" s="1"/>
      <c r="E80" s="1"/>
      <c r="F80" s="1"/>
      <c r="G80" s="1"/>
      <c r="H80" s="1"/>
    </row>
    <row r="81" spans="1:8" ht="15.75" x14ac:dyDescent="0.25">
      <c r="A81" s="1"/>
      <c r="B81" s="10" t="s">
        <v>98</v>
      </c>
      <c r="C81" s="1"/>
      <c r="D81" s="1"/>
      <c r="E81" s="1"/>
      <c r="F81" s="1"/>
      <c r="G81" s="1"/>
      <c r="H81" s="1"/>
    </row>
    <row r="82" spans="1:8" ht="15.75" x14ac:dyDescent="0.25">
      <c r="A82" s="1"/>
      <c r="B82" s="10"/>
      <c r="C82" s="1"/>
      <c r="D82" s="1"/>
      <c r="E82" s="1"/>
      <c r="F82" s="1"/>
      <c r="G82" s="1"/>
      <c r="H82" s="1"/>
    </row>
    <row r="83" spans="1:8" ht="15.75" x14ac:dyDescent="0.25">
      <c r="A83" s="1"/>
      <c r="B83" s="7" t="s">
        <v>6</v>
      </c>
      <c r="C83" s="1"/>
      <c r="D83" s="1"/>
      <c r="E83" s="1"/>
      <c r="F83" s="1"/>
      <c r="G83" s="1"/>
      <c r="H83" s="1"/>
    </row>
    <row r="84" spans="1:8" ht="15.75" x14ac:dyDescent="0.25">
      <c r="A84" s="1"/>
      <c r="B84" s="7"/>
      <c r="C84" s="1"/>
      <c r="D84" s="1"/>
      <c r="E84" s="1"/>
      <c r="F84" s="1"/>
      <c r="G84" s="1"/>
      <c r="H84" s="1"/>
    </row>
    <row r="85" spans="1:8" ht="15.75" x14ac:dyDescent="0.25">
      <c r="A85" s="1"/>
      <c r="B85" s="10" t="s">
        <v>99</v>
      </c>
      <c r="C85" s="1"/>
      <c r="D85" s="1"/>
      <c r="E85" s="1"/>
      <c r="F85" s="1"/>
      <c r="G85" s="1"/>
      <c r="H85" s="1"/>
    </row>
    <row r="86" spans="1:8" ht="15.75" x14ac:dyDescent="0.25">
      <c r="A86" s="1"/>
      <c r="B86" s="11" t="s">
        <v>35</v>
      </c>
      <c r="C86" s="1"/>
      <c r="D86" s="1"/>
      <c r="E86" s="1"/>
      <c r="F86" s="1"/>
      <c r="G86" s="1"/>
      <c r="H86" s="1"/>
    </row>
    <row r="87" spans="1:8" ht="15.75" x14ac:dyDescent="0.25">
      <c r="A87" s="1"/>
      <c r="B87" s="10" t="s">
        <v>100</v>
      </c>
      <c r="C87" s="1"/>
      <c r="D87" s="1"/>
      <c r="E87" s="1"/>
      <c r="F87" s="1"/>
      <c r="G87" s="1"/>
      <c r="H87" s="1"/>
    </row>
    <row r="88" spans="1:8" ht="15.75" x14ac:dyDescent="0.25">
      <c r="A88" s="1"/>
      <c r="B88" s="11" t="s">
        <v>101</v>
      </c>
      <c r="C88" s="1"/>
      <c r="D88" s="1"/>
      <c r="E88" s="1"/>
      <c r="F88" s="1"/>
      <c r="G88" s="1"/>
      <c r="H88" s="1"/>
    </row>
    <row r="89" spans="1:8" ht="15.75" x14ac:dyDescent="0.25">
      <c r="A89" s="1"/>
      <c r="B89" s="10" t="s">
        <v>102</v>
      </c>
      <c r="C89" s="1"/>
      <c r="D89" s="1"/>
      <c r="E89" s="1"/>
      <c r="F89" s="1"/>
      <c r="G89" s="1"/>
      <c r="H89" s="1"/>
    </row>
    <row r="90" spans="1:8" ht="15.75" x14ac:dyDescent="0.25">
      <c r="A90" s="1"/>
      <c r="B90" s="11" t="s">
        <v>36</v>
      </c>
      <c r="C90" s="1"/>
      <c r="D90" s="1"/>
      <c r="E90" s="1"/>
      <c r="F90" s="1"/>
      <c r="G90" s="1"/>
      <c r="H90" s="1"/>
    </row>
    <row r="91" spans="1:8" ht="15.75" x14ac:dyDescent="0.25">
      <c r="A91" s="1"/>
      <c r="B91" s="10" t="s">
        <v>43</v>
      </c>
      <c r="C91" s="1"/>
      <c r="D91" s="1"/>
      <c r="E91" s="1"/>
      <c r="F91" s="1"/>
      <c r="G91" s="1"/>
      <c r="H91" s="1"/>
    </row>
    <row r="92" spans="1:8" ht="15.75" x14ac:dyDescent="0.25">
      <c r="A92" s="1"/>
      <c r="B92" s="11" t="s">
        <v>131</v>
      </c>
      <c r="C92" s="1"/>
      <c r="D92" s="1"/>
      <c r="E92" s="1"/>
      <c r="F92" s="1"/>
      <c r="G92" s="1"/>
      <c r="H92" s="1"/>
    </row>
    <row r="93" spans="1:8" ht="15.75" x14ac:dyDescent="0.25">
      <c r="A93" s="1"/>
      <c r="B93" s="10" t="s">
        <v>59</v>
      </c>
      <c r="C93" s="1"/>
      <c r="D93" s="1"/>
      <c r="E93" s="1"/>
      <c r="F93" s="1"/>
      <c r="G93" s="1"/>
      <c r="H93" s="1"/>
    </row>
    <row r="94" spans="1:8" ht="15.75" x14ac:dyDescent="0.25">
      <c r="A94" s="1"/>
      <c r="B94" s="11" t="s">
        <v>103</v>
      </c>
      <c r="C94" s="1"/>
      <c r="D94" s="1"/>
      <c r="E94" s="1"/>
      <c r="F94" s="1"/>
      <c r="G94" s="1"/>
      <c r="H94" s="1"/>
    </row>
    <row r="95" spans="1:8" ht="15.75" x14ac:dyDescent="0.25">
      <c r="A95" s="1"/>
      <c r="B95" s="10" t="s">
        <v>58</v>
      </c>
      <c r="C95" s="1"/>
      <c r="D95" s="1"/>
      <c r="E95" s="1"/>
      <c r="F95" s="1"/>
      <c r="G95" s="1"/>
      <c r="H95" s="1"/>
    </row>
    <row r="96" spans="1:8" ht="15.75" x14ac:dyDescent="0.25">
      <c r="A96" s="1"/>
      <c r="B96" s="11" t="s">
        <v>104</v>
      </c>
      <c r="C96" s="1"/>
      <c r="D96" s="1"/>
      <c r="E96" s="1"/>
      <c r="F96" s="1"/>
      <c r="G96" s="1"/>
      <c r="H96" s="1"/>
    </row>
    <row r="97" spans="1:8" ht="15.75" x14ac:dyDescent="0.25">
      <c r="A97" s="1"/>
      <c r="B97" s="11"/>
      <c r="C97" s="1"/>
      <c r="D97" s="1"/>
      <c r="E97" s="1"/>
      <c r="F97" s="1"/>
      <c r="G97" s="1"/>
      <c r="H97" s="1"/>
    </row>
    <row r="98" spans="1:8" ht="15.75" x14ac:dyDescent="0.25">
      <c r="A98" s="1"/>
      <c r="B98" s="7" t="s">
        <v>2</v>
      </c>
      <c r="C98" s="1"/>
      <c r="D98" s="1"/>
      <c r="E98" s="1"/>
      <c r="F98" s="1"/>
      <c r="G98" s="1"/>
      <c r="H98" s="1"/>
    </row>
    <row r="99" spans="1:8" ht="15.75" x14ac:dyDescent="0.25">
      <c r="A99" s="1"/>
      <c r="B99" s="7"/>
      <c r="C99" s="1"/>
      <c r="D99" s="1"/>
      <c r="E99" s="1"/>
      <c r="F99" s="1"/>
      <c r="G99" s="1"/>
      <c r="H99" s="1"/>
    </row>
    <row r="100" spans="1:8" ht="15.75" x14ac:dyDescent="0.25">
      <c r="A100" s="1"/>
      <c r="B100" s="17" t="s">
        <v>44</v>
      </c>
      <c r="C100" s="1"/>
      <c r="D100" s="1"/>
      <c r="E100" s="1"/>
      <c r="F100" s="1"/>
      <c r="G100" s="1"/>
      <c r="H100" s="1"/>
    </row>
    <row r="101" spans="1:8" ht="15.75" x14ac:dyDescent="0.25">
      <c r="A101" s="1"/>
      <c r="B101" s="11" t="s">
        <v>45</v>
      </c>
      <c r="C101" s="1"/>
      <c r="D101" s="1"/>
      <c r="E101" s="1"/>
      <c r="F101" s="1"/>
      <c r="G101" s="1"/>
      <c r="H101" s="1"/>
    </row>
  </sheetData>
  <sheetProtection algorithmName="SHA-512" hashValue="L2QViuep2QNhB8TL/XylxAFq63mnLNMFzZj+AR+/U45nh6npZrS+0yfZrgyH0BDOObSdXNyI8YbbNK+7F46daA==" saltValue="AR0KLUWyDAqaxWAzIgOZvw==" spinCount="100000" sheet="1" objects="1" scenarios="1"/>
  <customSheetViews>
    <customSheetView guid="{D97BEBE1-1B0D-40C3-9D81-F656DECA86FF}" showPageBreaks="1" showGridLines="0" printArea="1">
      <selection activeCell="D22" sqref="D22"/>
      <rowBreaks count="1" manualBreakCount="1">
        <brk id="66" max="7" man="1"/>
      </rowBreaks>
      <colBreaks count="1" manualBreakCount="1">
        <brk id="8" max="101" man="1"/>
      </colBreaks>
      <pageMargins left="0.7" right="0.7" top="0.75" bottom="0.75" header="0.3" footer="0.3"/>
      <pageSetup paperSize="9" scale="64" orientation="portrait" r:id="rId1"/>
    </customSheetView>
  </customSheetViews>
  <mergeCells count="24">
    <mergeCell ref="A70:H70"/>
    <mergeCell ref="E10:H10"/>
    <mergeCell ref="E15:H15"/>
    <mergeCell ref="B10:D10"/>
    <mergeCell ref="B11:D11"/>
    <mergeCell ref="B15:D15"/>
    <mergeCell ref="B16:D16"/>
    <mergeCell ref="E16:H16"/>
    <mergeCell ref="B17:D17"/>
    <mergeCell ref="E17:H17"/>
    <mergeCell ref="B18:D18"/>
    <mergeCell ref="E18:H18"/>
    <mergeCell ref="B19:D19"/>
    <mergeCell ref="E19:H19"/>
    <mergeCell ref="B3:H3"/>
    <mergeCell ref="B4:H4"/>
    <mergeCell ref="E13:H13"/>
    <mergeCell ref="E14:H14"/>
    <mergeCell ref="B12:D12"/>
    <mergeCell ref="B13:D13"/>
    <mergeCell ref="B14:D14"/>
    <mergeCell ref="C5:H5"/>
    <mergeCell ref="E11:H11"/>
    <mergeCell ref="E12:H12"/>
  </mergeCells>
  <hyperlinks>
    <hyperlink ref="B12" r:id="rId2" xr:uid="{00000000-0004-0000-0000-000000000000}"/>
    <hyperlink ref="B13" r:id="rId3" xr:uid="{00000000-0004-0000-0000-000001000000}"/>
    <hyperlink ref="B14" r:id="rId4" display="5.Decreto Lei n.º 137/2010:" xr:uid="{00000000-0004-0000-0000-000002000000}"/>
    <hyperlink ref="B15" r:id="rId5" display="5.Decreto Lei n.º 137/2010:" xr:uid="{00000000-0004-0000-0000-000003000000}"/>
    <hyperlink ref="B15:D15" r:id="rId6" display="6. Lei n.º 66-B/2012 de 31-12-2012:" xr:uid="{00000000-0004-0000-0000-000004000000}"/>
    <hyperlink ref="B16:D16" r:id="rId7" display="7. Portaria n.º 280/2022 de 18-11-2022:" xr:uid="{00000000-0004-0000-0000-000005000000}"/>
    <hyperlink ref="B17:D17" r:id="rId8" display="8. Portaria n.º 107-A/2023 de 18-04-2023:" xr:uid="{00000000-0004-0000-0000-000006000000}"/>
    <hyperlink ref="B11:D11" r:id="rId9" display="2. Decreto Lei n.º 106/98 de 24-04-1998:" xr:uid="{00000000-0004-0000-0000-000007000000}"/>
    <hyperlink ref="B10:D10" r:id="rId10" display="1.Decreto lei nº192/95 de 26-07-1995:" xr:uid="{00000000-0004-0000-0000-000008000000}"/>
    <hyperlink ref="B18:D18" r:id="rId11" display="9. Oficio_circulado_20257_2023:" xr:uid="{00000000-0004-0000-0000-000009000000}"/>
    <hyperlink ref="B19:D19" r:id="rId12" display="10. Decreto-Lei n.º 1/2025, de 16/01/2025:" xr:uid="{87CC6B89-D13C-4A49-956E-CA9BCAD02B0C}"/>
  </hyperlinks>
  <pageMargins left="0.70866141732283472" right="0.70866141732283472" top="0.74803149606299213" bottom="0.74803149606299213" header="0.31496062992125984" footer="0.31496062992125984"/>
  <pageSetup paperSize="9" scale="84" orientation="portrait" r:id="rId13"/>
  <rowBreaks count="1" manualBreakCount="1">
    <brk id="49" max="7" man="1"/>
  </rowBreaks>
  <colBreaks count="1" manualBreakCount="1">
    <brk id="8" max="101" man="1"/>
  </colBreak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6"/>
  <sheetViews>
    <sheetView showGridLines="0" tabSelected="1" view="pageBreakPreview" zoomScale="82" zoomScaleNormal="82" zoomScaleSheetLayoutView="82" workbookViewId="0">
      <selection activeCell="D3" sqref="D3:F3"/>
    </sheetView>
  </sheetViews>
  <sheetFormatPr defaultColWidth="0" defaultRowHeight="12.75" x14ac:dyDescent="0.2"/>
  <cols>
    <col min="1" max="1" width="1.28515625" style="21" customWidth="1"/>
    <col min="2" max="2" width="24.28515625" style="21" customWidth="1"/>
    <col min="3" max="3" width="19.7109375" style="21" customWidth="1"/>
    <col min="4" max="4" width="12.140625" style="21" customWidth="1"/>
    <col min="5" max="5" width="18.28515625" style="21" customWidth="1"/>
    <col min="6" max="6" width="16" style="109" customWidth="1"/>
    <col min="7" max="7" width="15" style="109" customWidth="1"/>
    <col min="8" max="8" width="14.7109375" style="109" customWidth="1"/>
    <col min="9" max="9" width="13" style="109" customWidth="1"/>
    <col min="10" max="10" width="1.5703125" style="21" customWidth="1"/>
    <col min="11" max="14" width="9.140625" style="21" hidden="1" customWidth="1"/>
    <col min="15" max="15" width="19.5703125" style="21" hidden="1" customWidth="1"/>
    <col min="16" max="16" width="9.140625" style="21" hidden="1" customWidth="1"/>
    <col min="17" max="17" width="12" style="21" hidden="1" customWidth="1"/>
    <col min="18" max="18" width="9.140625" style="21" hidden="1" customWidth="1"/>
    <col min="19" max="19" width="66.28515625" style="21" hidden="1" customWidth="1"/>
    <col min="20" max="16384" width="9.140625" style="21" hidden="1"/>
  </cols>
  <sheetData>
    <row r="1" spans="1:19" ht="2.25" customHeight="1" x14ac:dyDescent="0.2">
      <c r="A1" s="18"/>
      <c r="B1" s="18"/>
      <c r="C1" s="18"/>
      <c r="D1" s="18"/>
      <c r="E1" s="18"/>
      <c r="F1" s="19" t="s">
        <v>10</v>
      </c>
      <c r="G1" s="20">
        <v>49.2</v>
      </c>
      <c r="H1" s="20">
        <v>53.6</v>
      </c>
      <c r="I1" s="20">
        <v>65.89</v>
      </c>
      <c r="J1" s="19"/>
    </row>
    <row r="2" spans="1:19" ht="3.2" customHeight="1" x14ac:dyDescent="0.2">
      <c r="A2" s="22"/>
      <c r="B2" s="22"/>
      <c r="C2" s="22"/>
      <c r="D2" s="22"/>
      <c r="E2" s="22"/>
      <c r="F2" s="19" t="s">
        <v>20</v>
      </c>
      <c r="G2" s="20">
        <v>111.88</v>
      </c>
      <c r="H2" s="20">
        <v>131.54</v>
      </c>
      <c r="I2" s="20">
        <v>148.91</v>
      </c>
      <c r="J2" s="19"/>
    </row>
    <row r="3" spans="1:19" ht="14.25" customHeight="1" x14ac:dyDescent="0.25">
      <c r="A3" s="18"/>
      <c r="B3" s="168" t="str">
        <f>IF(LEN(H61)&gt;0,H61,"")</f>
        <v/>
      </c>
      <c r="C3" s="168"/>
      <c r="D3" s="169" t="s">
        <v>46</v>
      </c>
      <c r="E3" s="169"/>
      <c r="F3" s="169"/>
      <c r="G3" s="186" t="s">
        <v>136</v>
      </c>
      <c r="H3" s="187"/>
      <c r="I3" s="188"/>
      <c r="J3" s="19"/>
    </row>
    <row r="4" spans="1:19" ht="12.2" customHeight="1" x14ac:dyDescent="0.2">
      <c r="A4" s="22"/>
      <c r="B4" s="22"/>
      <c r="C4" s="127" t="s">
        <v>168</v>
      </c>
      <c r="D4" s="22"/>
      <c r="E4" s="22"/>
      <c r="F4" s="22"/>
      <c r="G4" s="189"/>
      <c r="H4" s="190"/>
      <c r="I4" s="191"/>
      <c r="J4" s="19"/>
      <c r="O4" s="115"/>
    </row>
    <row r="5" spans="1:19" ht="23.25" customHeight="1" x14ac:dyDescent="0.2">
      <c r="A5" s="18"/>
      <c r="B5" s="23"/>
      <c r="C5" s="243" t="str">
        <f>IF(VALUE(I25)&lt;=50,"Só há direito ao abono de ajudas de custo nas deslocações diárias que se realizem para além de 20 km do domicílio necessário e nas deslocações por dias sucessivos que se realizem para além de 50 km do mesmo domicílio","")</f>
        <v>Só há direito ao abono de ajudas de custo nas deslocações diárias que se realizem para além de 20 km do domicílio necessário e nas deslocações por dias sucessivos que se realizem para além de 50 km do mesmo domicílio</v>
      </c>
      <c r="D5" s="243"/>
      <c r="E5" s="243"/>
      <c r="F5" s="243"/>
      <c r="G5" s="112" t="s">
        <v>134</v>
      </c>
      <c r="H5" s="244" t="s">
        <v>135</v>
      </c>
      <c r="I5" s="245"/>
      <c r="J5" s="19">
        <f ca="1">IF(G11="A Escolha do Nível Rem. é válida.",INDIRECT(ADDRESS(ROW(G1),MATCH("X",G9:I9,0)+COLUMN(G1)-1,1,TRUE)),0)</f>
        <v>0</v>
      </c>
      <c r="O5" s="115"/>
    </row>
    <row r="6" spans="1:19" ht="23.25" customHeight="1" x14ac:dyDescent="0.2">
      <c r="A6" s="18"/>
      <c r="B6" s="23"/>
      <c r="C6" s="243"/>
      <c r="D6" s="243"/>
      <c r="E6" s="243"/>
      <c r="F6" s="243"/>
      <c r="G6" s="112" t="s">
        <v>17</v>
      </c>
      <c r="H6" s="244" t="s">
        <v>133</v>
      </c>
      <c r="I6" s="245"/>
      <c r="J6" s="19">
        <f ca="1">IF(G11="A Escolha do Nível Rem. é válida.",INDIRECT(ADDRESS(ROW(G2),MATCH("X",G9:I9,0)+COLUMN(G2)-1,1,TRUE)),0)</f>
        <v>0</v>
      </c>
      <c r="O6" s="115"/>
    </row>
    <row r="7" spans="1:19" ht="3.2" customHeight="1" x14ac:dyDescent="0.2">
      <c r="A7" s="22"/>
      <c r="B7" s="22"/>
      <c r="C7" s="243"/>
      <c r="D7" s="243"/>
      <c r="E7" s="243"/>
      <c r="F7" s="243"/>
      <c r="G7" s="19">
        <f>IF(UPPER(G9)="X",1,IF(LEN(TRIM(G9))&gt;0,2,0))</f>
        <v>0</v>
      </c>
      <c r="H7" s="19">
        <f>IF(UPPER(H9)="X",1,IF(LEN(TRIM(H9))&gt;0,2,0))</f>
        <v>0</v>
      </c>
      <c r="I7" s="19">
        <f>IF(UPPER(I9)="X",1,IF(LEN(TRIM(I9))&gt;0,2,0))</f>
        <v>0</v>
      </c>
      <c r="J7" s="19"/>
      <c r="O7" s="115"/>
    </row>
    <row r="8" spans="1:19" ht="12.75" customHeight="1" x14ac:dyDescent="0.2">
      <c r="A8" s="18"/>
      <c r="B8" s="23"/>
      <c r="C8" s="243"/>
      <c r="D8" s="243"/>
      <c r="E8" s="243"/>
      <c r="F8" s="243"/>
      <c r="G8" s="246" t="s">
        <v>105</v>
      </c>
      <c r="H8" s="246"/>
      <c r="I8" s="246"/>
      <c r="J8" s="19">
        <f>IF(G11="A Escolha do Nível Rem. é válida.",HLOOKUP("X",G9:I10,2,FALSE),0)</f>
        <v>0</v>
      </c>
      <c r="O8" s="115"/>
    </row>
    <row r="9" spans="1:19" ht="12.75" customHeight="1" x14ac:dyDescent="0.2">
      <c r="A9" s="18"/>
      <c r="B9" s="23"/>
      <c r="C9" s="243"/>
      <c r="D9" s="243"/>
      <c r="E9" s="243"/>
      <c r="F9" s="243"/>
      <c r="G9" s="24"/>
      <c r="H9" s="25"/>
      <c r="I9" s="26"/>
      <c r="J9" s="19"/>
      <c r="O9" s="62"/>
    </row>
    <row r="10" spans="1:19" ht="12.75" customHeight="1" x14ac:dyDescent="0.2">
      <c r="A10" s="18"/>
      <c r="B10" s="27"/>
      <c r="C10" s="243"/>
      <c r="D10" s="243"/>
      <c r="E10" s="243"/>
      <c r="F10" s="243"/>
      <c r="G10" s="28" t="s">
        <v>49</v>
      </c>
      <c r="H10" s="29" t="s">
        <v>48</v>
      </c>
      <c r="I10" s="30" t="s">
        <v>47</v>
      </c>
      <c r="J10" s="19" t="str">
        <f>IF(J8=G10,"inferior ao NÍVEL REMUNERATÓRIO 9",IF(J8=H10,"entre NÍVEIS REMUNER. 9 e 18 (inclusive)",IF(J8=I10,"superior ao NÍVEL REMUNERATÓRIO 18","?! NÍVEL REMUNERAT. não escolhido ?!")))</f>
        <v>?! NÍVEL REMUNERAT. não escolhido ?!</v>
      </c>
    </row>
    <row r="11" spans="1:19" ht="12.75" customHeight="1" x14ac:dyDescent="0.2">
      <c r="A11" s="18"/>
      <c r="B11" s="31"/>
      <c r="C11" s="243"/>
      <c r="D11" s="243"/>
      <c r="E11" s="243"/>
      <c r="F11" s="243"/>
      <c r="G11" s="230" t="str">
        <f>IF(G7+H7+I7=1,"A Escolha do Nível Rem. é válida.",IF(G7+H7+I7=0,"Marque a Escolha do Nível Rem. com X ...","ESCOLHA INVÁLIDA !!!"))</f>
        <v>Marque a Escolha do Nível Rem. com X ...</v>
      </c>
      <c r="H11" s="231"/>
      <c r="I11" s="232"/>
      <c r="J11" s="19" t="str">
        <f>IF(UPPER(TRIM(I21))="R","PARTICIPAÇÃO EM REUNIÃO CIENTÍFICA",IF(UPPER(TRIM(I21))="DPD","PARTICIPAÇÃO EM REUNIÃO CIENTÍFICA",IF(UPPER(TRIM(I21))="T","TRABALHO DE CAMPO","?! TIPO Deslocação não indicado ?!")))</f>
        <v>?! TIPO Deslocação não indicado ?!</v>
      </c>
    </row>
    <row r="12" spans="1:19" ht="3.2" customHeight="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19"/>
    </row>
    <row r="13" spans="1:19" s="34" customFormat="1" ht="12.75" customHeight="1" x14ac:dyDescent="0.2">
      <c r="A13" s="32"/>
      <c r="B13" s="219" t="str">
        <f>("AJUDAS DE CUSTO - " &amp; J11 &amp; " - " &amp; J10)</f>
        <v>AJUDAS DE CUSTO - ?! TIPO Deslocação não indicado ?! - ?! NÍVEL REMUNERAT. não escolhido ?!</v>
      </c>
      <c r="C13" s="219"/>
      <c r="D13" s="219"/>
      <c r="E13" s="219"/>
      <c r="F13" s="219"/>
      <c r="G13" s="219"/>
      <c r="H13" s="219"/>
      <c r="I13" s="219"/>
      <c r="J13" s="33"/>
    </row>
    <row r="14" spans="1:19" x14ac:dyDescent="0.2">
      <c r="A14" s="18"/>
      <c r="B14" s="247" t="s">
        <v>139</v>
      </c>
      <c r="C14" s="248"/>
      <c r="D14" s="35"/>
      <c r="E14" s="37" t="s">
        <v>87</v>
      </c>
      <c r="F14" s="36"/>
      <c r="G14" s="37" t="s">
        <v>25</v>
      </c>
      <c r="H14" s="35"/>
      <c r="I14" s="38" t="str">
        <f ca="1">" / " &amp; YEAR(NOW())</f>
        <v xml:space="preserve"> / 2025</v>
      </c>
      <c r="J14" s="39" t="str">
        <f>IF(AND(LEN(TRIM(C19))&gt;0,ISNUMBER(C19),C19&gt;0),IF(AND(LEN(TRIM(C17))&gt;0,LEN(TRIM(C18))&gt;0,LEN(TRIM(G18))&gt;0),IF(OR(UPPER(TRIM(D21))="S",UPPER(TRIM(D21))="N"),J15,"Preencha se é Aposentado !!!"),"Preencha a Morada, a Localidade e o Código Postal !!!"),"Preencha o Número de Contribuinte !!!")</f>
        <v>Preencha o Número de Contribuinte !!!</v>
      </c>
      <c r="O14" s="114" t="s">
        <v>143</v>
      </c>
      <c r="Q14" s="114" t="s">
        <v>148</v>
      </c>
      <c r="S14" s="114" t="s">
        <v>153</v>
      </c>
    </row>
    <row r="15" spans="1:19" x14ac:dyDescent="0.2">
      <c r="A15" s="18"/>
      <c r="B15" s="233" t="s">
        <v>123</v>
      </c>
      <c r="C15" s="234"/>
      <c r="D15" s="234"/>
      <c r="E15" s="234"/>
      <c r="F15" s="234"/>
      <c r="G15" s="234"/>
      <c r="H15" s="234"/>
      <c r="I15" s="235"/>
      <c r="J15" s="19" t="str">
        <f>IF(OR(UPPER(TRIM(I21))="R",UPPER(TRIM(I21))="T",UPPER(TRIM(I21))="DPD"),IF(LEN(TRIM(B25))&gt;0,IF(LEN(TRIM(C25))&gt;0,IF(LEN(TRIM(D25))&gt;0,IF(LEN(TRIM(I25))&gt;0,J23,"Preencha " &amp; J25 &amp; " !!!"),"Preencha " &amp; J24 &amp; " !!!"),"Preencha " &amp; C24 &amp; " !!!"),"Preencha " &amp; B24 &amp; " !!!"),"Preencha o Tipo Deslocação (R, T OU DPD) !!!")</f>
        <v>Preencha o Tipo Deslocação (R, T OU DPD) !!!</v>
      </c>
      <c r="O15" s="114" t="s">
        <v>140</v>
      </c>
      <c r="Q15" s="128">
        <v>0.12</v>
      </c>
      <c r="S15" s="114" t="s">
        <v>85</v>
      </c>
    </row>
    <row r="16" spans="1:19" x14ac:dyDescent="0.2">
      <c r="A16" s="18"/>
      <c r="B16" s="40" t="s">
        <v>7</v>
      </c>
      <c r="C16" s="177"/>
      <c r="D16" s="177"/>
      <c r="E16" s="177"/>
      <c r="F16" s="177"/>
      <c r="G16" s="177"/>
      <c r="H16" s="177"/>
      <c r="I16" s="178"/>
      <c r="J16" s="19"/>
      <c r="O16" s="114" t="s">
        <v>142</v>
      </c>
      <c r="Q16" s="128">
        <v>0.4</v>
      </c>
      <c r="S16" s="114" t="s">
        <v>149</v>
      </c>
    </row>
    <row r="17" spans="1:19" x14ac:dyDescent="0.2">
      <c r="A17" s="18"/>
      <c r="B17" s="40" t="s">
        <v>89</v>
      </c>
      <c r="C17" s="170"/>
      <c r="D17" s="171"/>
      <c r="E17" s="171"/>
      <c r="F17" s="171"/>
      <c r="G17" s="171"/>
      <c r="H17" s="171"/>
      <c r="I17" s="172"/>
      <c r="J17" s="19"/>
      <c r="O17" s="114" t="s">
        <v>141</v>
      </c>
      <c r="S17" s="114" t="s">
        <v>154</v>
      </c>
    </row>
    <row r="18" spans="1:19" x14ac:dyDescent="0.2">
      <c r="A18" s="18"/>
      <c r="B18" s="40" t="s">
        <v>5</v>
      </c>
      <c r="C18" s="170"/>
      <c r="D18" s="171"/>
      <c r="E18" s="179"/>
      <c r="F18" s="41" t="s">
        <v>0</v>
      </c>
      <c r="G18" s="170"/>
      <c r="H18" s="171"/>
      <c r="I18" s="172"/>
      <c r="J18" s="19"/>
      <c r="S18" s="114" t="s">
        <v>155</v>
      </c>
    </row>
    <row r="19" spans="1:19" x14ac:dyDescent="0.2">
      <c r="A19" s="18"/>
      <c r="B19" s="40" t="s">
        <v>24</v>
      </c>
      <c r="C19" s="42"/>
      <c r="D19" s="41" t="s">
        <v>84</v>
      </c>
      <c r="E19" s="192"/>
      <c r="F19" s="192"/>
      <c r="G19" s="43" t="s">
        <v>16</v>
      </c>
      <c r="H19" s="217"/>
      <c r="I19" s="218"/>
      <c r="J19" s="19"/>
    </row>
    <row r="20" spans="1:19" x14ac:dyDescent="0.2">
      <c r="A20" s="18"/>
      <c r="B20" s="44" t="s">
        <v>106</v>
      </c>
      <c r="C20" s="120"/>
      <c r="D20" s="239" t="s">
        <v>88</v>
      </c>
      <c r="E20" s="156"/>
      <c r="F20" s="165"/>
      <c r="G20" s="240"/>
      <c r="H20" s="241"/>
      <c r="I20" s="242"/>
      <c r="J20" s="19"/>
      <c r="O20" s="62"/>
    </row>
    <row r="21" spans="1:19" x14ac:dyDescent="0.2">
      <c r="A21" s="18"/>
      <c r="B21" s="236" t="s">
        <v>85</v>
      </c>
      <c r="C21" s="237"/>
      <c r="D21" s="45"/>
      <c r="E21" s="238" t="s">
        <v>150</v>
      </c>
      <c r="F21" s="237"/>
      <c r="G21" s="237"/>
      <c r="H21" s="237"/>
      <c r="I21" s="46"/>
      <c r="J21" s="19"/>
    </row>
    <row r="22" spans="1:19" ht="3.2" customHeight="1" x14ac:dyDescent="0.2">
      <c r="A22" s="22"/>
      <c r="B22" s="22"/>
      <c r="C22" s="22"/>
      <c r="D22" s="22"/>
      <c r="E22" s="22"/>
      <c r="F22" s="22"/>
      <c r="G22" s="22"/>
      <c r="H22" s="22"/>
      <c r="I22" s="22"/>
      <c r="J22" s="19"/>
    </row>
    <row r="23" spans="1:19" ht="24.6" customHeight="1" x14ac:dyDescent="0.2">
      <c r="A23" s="18"/>
      <c r="B23" s="47" t="str">
        <f>IF(UPPER(TRIM(I21))="R","Data(s), Local e Nome da Reunião Científica:",IF(UPPER(TRIM(I21))="DPD","Data(s), Local e Nome da Reunião Científica:",IF(UPPER(TRIM(I21))="T","Data(s), Local e Objectivo(s) do ","?! LOCAL e DISTÂNCIA E DATA(S) e TIPO?!")))</f>
        <v>?! LOCAL e DISTÂNCIA E DATA(S) e TIPO?!</v>
      </c>
      <c r="C23" s="48"/>
      <c r="D23" s="48" t="str">
        <f>IF(UPPER(TRIM(I21))="R","(anexar certificado de participação)",IF(UPPER(TRIM(I21))="DPD","(anexar certificado participação e trabalho apresentado)",IF(UPPER(TRIM(I21))="T","Trabalho de Campo:","")))</f>
        <v/>
      </c>
      <c r="E23" s="48"/>
      <c r="F23" s="49"/>
      <c r="G23" s="220" t="str">
        <f>IF(AND(LEN(TRIM(D14))&gt;0),IF(AND(LEN(TRIM(H14))&gt;0,ISNUMBER(H14),H14&gt;0),IF(LEN(TRIM(C16))&gt;0,IF(OR(UPPER(TRIM(C20))="S",UPPER(TRIM(C20))="N"),IF(OR(LEN(TRIM(H19))&gt;0,LEN(TRIM(E19))&gt;0),IF(LEN(TRIM(F14))&gt;0,J14,"Preencha a UI&amp;D"),"Preencha e-mail ou Telf/Telm !!!"),"Indique se Beneficiário é Bolseiro(S ou N)! Se Sim de que Instituição?"),"Preencha o Nome de Beneficiário !!!"),"Indique NºRegistoDeslocação do CC "&amp;D14&amp;" !!!"),"Preencha o Nº de Projeto!!!")</f>
        <v>Preencha o Nº de Projeto!!!</v>
      </c>
      <c r="H23" s="221"/>
      <c r="I23" s="221"/>
      <c r="J23" s="19" t="str">
        <f>IF(YEAR(B25)&gt;YEAR(C25),"Corrija Datas, para Início menor/igual Fim !!!",IF(AND(YEAR(B25)=YEAR(C25),MONTH(B25)&gt;MONTH(C25)),"Corrija Datas, para Início menor/igual Fim !!!",IF(AND(YEAR(B25)=YEAR(C25),MONTH(B25)=MONTH(C25),DAY(B25)&gt;DAY(C25)),"Corrija Datas, para Início menor/igual Fim !!!","")))</f>
        <v/>
      </c>
    </row>
    <row r="24" spans="1:19" s="53" customFormat="1" ht="30.75" customHeight="1" x14ac:dyDescent="0.2">
      <c r="A24" s="50"/>
      <c r="B24" s="110" t="s">
        <v>156</v>
      </c>
      <c r="C24" s="111" t="s">
        <v>157</v>
      </c>
      <c r="D24" s="147" t="str">
        <f>IF(UPPER(TRIM(I21))="R","Local e Nome da Reunião",IF(UPPER(TRIM(I21))="DPD","Local e Nome da Reunião",IF(UPPER(TRIM(I21))="T","Local e Objectivo(s) do Trabalho de Campo","===&gt; ===&gt; ===&gt; ===&gt; ===&gt;")))</f>
        <v>===&gt; ===&gt; ===&gt; ===&gt; ===&gt;</v>
      </c>
      <c r="E24" s="147"/>
      <c r="F24" s="147"/>
      <c r="G24" s="147"/>
      <c r="H24" s="147"/>
      <c r="I24" s="51" t="s">
        <v>90</v>
      </c>
      <c r="J24" s="52" t="str">
        <f>IF(UPPER(TRIM(I21))="R","Local  e Nome da Reunião",IF(UPPER(TRIM(I21))="DPD","Local  e Nome da Reunião",IF(UPPER(TRIM(I21))="T","Local e Object. Trab. Campo","")))</f>
        <v/>
      </c>
    </row>
    <row r="25" spans="1:19" x14ac:dyDescent="0.2">
      <c r="A25" s="18"/>
      <c r="B25" s="54"/>
      <c r="C25" s="55"/>
      <c r="D25" s="150"/>
      <c r="E25" s="151"/>
      <c r="F25" s="151"/>
      <c r="G25" s="151"/>
      <c r="H25" s="152"/>
      <c r="I25" s="46"/>
      <c r="J25" s="19" t="str">
        <f>IF(UPPER(TRIM(I21))="R","A Distância ao Local em Km",IF(UPPER(TRIM(I21))="DPD","A Distância ao Local em Km",IF(UPPER(TRIM(I21))="T","A Distância ao Local em Km","")))</f>
        <v/>
      </c>
    </row>
    <row r="26" spans="1:19" ht="3.2" customHeight="1" x14ac:dyDescent="0.2">
      <c r="A26" s="22"/>
      <c r="B26" s="22"/>
      <c r="C26" s="22"/>
      <c r="D26" s="22"/>
      <c r="E26" s="22"/>
      <c r="F26" s="22"/>
      <c r="G26" s="22"/>
      <c r="H26" s="22"/>
      <c r="I26" s="22">
        <v>20</v>
      </c>
      <c r="J26" s="19" t="str">
        <f>IF(I25&lt;20,"Não Tem Direito a Ajuda de Custo",0)</f>
        <v>Não Tem Direito a Ajuda de Custo</v>
      </c>
    </row>
    <row r="27" spans="1:19" x14ac:dyDescent="0.2">
      <c r="A27" s="18"/>
      <c r="B27" s="193" t="s">
        <v>107</v>
      </c>
      <c r="C27" s="194"/>
      <c r="D27" s="195"/>
      <c r="E27" s="224" t="s">
        <v>108</v>
      </c>
      <c r="F27" s="225"/>
      <c r="G27" s="225"/>
      <c r="H27" s="226"/>
      <c r="I27" s="56" t="s">
        <v>109</v>
      </c>
      <c r="J27" s="19"/>
    </row>
    <row r="28" spans="1:19" s="62" customFormat="1" x14ac:dyDescent="0.2">
      <c r="A28" s="57"/>
      <c r="B28" s="222" t="str">
        <f>"Ajudas de Custo (Nível Rem." &amp; IF(J8=0,"não escolhido!!!"," " &amp; J8) &amp; ")"</f>
        <v>Ajudas de Custo (Nível Rem.não escolhido!!!)</v>
      </c>
      <c r="C28" s="223"/>
      <c r="D28" s="180" t="s">
        <v>110</v>
      </c>
      <c r="E28" s="181"/>
      <c r="F28" s="58" t="s">
        <v>22</v>
      </c>
      <c r="G28" s="59" t="s">
        <v>3</v>
      </c>
      <c r="H28" s="60" t="s">
        <v>9</v>
      </c>
      <c r="I28" s="61" t="s">
        <v>111</v>
      </c>
      <c r="J28" s="19" t="str">
        <f>IF(AND(OR(UPPER(D29)="X",TRIM(D29)=""),OR(UPPER(D30)="X",TRIM(D30)=""),OR(UPPER(D31)="X",TRIM(D31)=""),OR(UPPER(D32)="X",TRIM(D32)="")),J29,"ESCOLHA INVÁLIDA DO REGIME !!!")</f>
        <v/>
      </c>
    </row>
    <row r="29" spans="1:19" x14ac:dyDescent="0.2">
      <c r="A29" s="18"/>
      <c r="B29" s="119" t="s">
        <v>50</v>
      </c>
      <c r="C29" s="63">
        <f ca="1">J5</f>
        <v>0</v>
      </c>
      <c r="D29" s="153"/>
      <c r="E29" s="154"/>
      <c r="F29" s="64"/>
      <c r="G29" s="65"/>
      <c r="H29" s="66">
        <f>IF(D29="X",IF(VALUE($I$25)&gt;50,IF($B$25=$C$25,ROUND(IF(AND(F29&lt;TIME(14,0,0),G29&gt;TIME(13,0,0)),C29*0.25,0)+IF(AND(F29&lt;TIME(21,0,0),G29&gt;TIME(20,0,0)),C29*0.25,0)+IF(G29&gt;TIME(22,0,0),C29*0,0),2),ROUND((($C$25-$B$25-1)*C29)+IF(F29&lt;=TIME(13,0,0),C29,0)+IF(AND(F29&gt;TIME(13,0,0),F29&lt;=TIME(21,0,0)),C29*0.75,0)+IF(F29&gt;TIME(21,0,0),C29*0.5,0)+IF(G29&lt;=TIME(13,0,0),0,0)+IF(AND(G29&gt;TIME(13,0,0),G29&lt;=TIME(20,0,0)),C29*0.25,0)+IF(G29&gt;TIME(20,0,0),C29*0.5,0),2)),IF(AND(VALUE($I$25)&gt;20,VALUE($I$25)&lt;=50),IF($B$25=$C$25,ROUND(IF(AND(F29&lt;TIME(14,0,0),G29&gt;TIME(13,0,0)),C29*0.25,0)+IF(AND(F29&lt;TIME(21,0,0),G29&gt;TIME(20,0,0)),C29*0.25,0)+IF(G29&gt;TIME(22,0,0),C29*0,0),2),ROUND((($C$25-$B$25)*(C29*0.75))+IF(G29&lt;=TIME(13,0,0),0,0)+IF(AND(G29&gt;TIME(13,0,0),G29&lt;=TIME(20,0,0)),C29*0.25,0)+IF(G29&gt;TIME(20,0,0),C29*0.5,0),2)),0)),0)</f>
        <v>0</v>
      </c>
      <c r="I29" s="67" t="s">
        <v>112</v>
      </c>
      <c r="J29" s="19" t="str">
        <f>IF(AND(UPPER(D29)="X",OR(LEN(TRIM(B25))&gt;0,LEN(TRIM(C25))&gt;0,LEN(TRIM(F29))&gt;0,LEN(TRIM(G29))&gt;0),OR(LEN(TRIM(B25))&lt;=0,LEN(TRIM(C25))&lt;=0,LEN(TRIM(F29))&lt;=0,LEN(TRIM(G29))&lt;=0)),"Preencha todos os dados No país 100% !!!",IF(AND(UPPER(D29)="X",YEAR(B25)=YEAR(C25),MONTH(B25)=MONTH(C25),DAY(B25)=DAY(C25),HOUR(F29)&gt;HOUR(G29)),"Corrija Horas, para Início menor/igual Fim !!!",IF(AND(UPPER(D29)="X",YEAR(B25)=YEAR(C25),MONTH(B25)=MONTH(C25),DAY(B25)=DAY(C25),HOUR(F29)=HOUR(G29),MINUTE(F29)&gt;MINUTE(G29)),"Corrija Horas, para Início menor/igual Fim !!!",IF(AND(UPPER(D29)="X",YEAR(B25)=YEAR(C25),MONTH(B25)=MONTH(C25),DAY(B25)=DAY(C25),HOUR(F29)=HOUR(G29),MINUTE(F29)=MINUTE(G29),SECOND(F29)&gt;SECOND(G29)),"Corrija Horas, para Início menor/igual Fim !!!",J30))))</f>
        <v/>
      </c>
    </row>
    <row r="30" spans="1:19" x14ac:dyDescent="0.2">
      <c r="A30" s="18"/>
      <c r="B30" s="119" t="s">
        <v>51</v>
      </c>
      <c r="C30" s="63">
        <f ca="1">J5*0.5</f>
        <v>0</v>
      </c>
      <c r="D30" s="153"/>
      <c r="E30" s="154"/>
      <c r="F30" s="64"/>
      <c r="G30" s="65"/>
      <c r="H30" s="66">
        <f>IF(D30="X",              IF(VALUE($I$25)&gt;50,IF($B$25=$C$25,ROUND(IF(AND(F30&lt;TIME(14,0,0),G30&gt;TIME(13,0,0)),C29*0.25,0)+IF(AND(F30&lt;TIME(21,0,0),G30&gt;TIME(20,0,0)),C29*0.25,0)+IF(G30&gt;TIME(22,0,0),C29*0,0),2),                       ROUND((($C$25-$B$25-1)*C30)+IF(F30&lt;=TIME(13,0,0),C29,0)+IF(AND(F30&gt;TIME(13,0,0),F30&lt;=TIME(21,0,0)),C29*0.75,0)+IF(F30&gt;TIME(21,0,0),C29*0.5,0)-(C29*0.5)+IF(G30&lt;=TIME(13,0,0),0,0)+IF(AND(G30&gt;TIME(13,0,0),G30&lt;=TIME(20,0,0)),C29*0.25,0)+IF(G30&gt;TIME(20,0,0),C29*0.5,0),2)),               IF(AND(VALUE($I$25)&gt;20,VALUE($I$25)&lt;=50),IF($B$25=$C$25,ROUND(IF(AND(F30&lt;TIME(14,0,0),G30&gt;TIME(13,0,0)),C29*0.25,0)+IF(AND(F30&lt;TIME(21,0,0),G30&gt;TIME(20,0,0)),C29*0.25,0)+IF(G30&gt;TIME(22,0,0),C29*0,0),2),                       ROUND((($C$25-$B$25)*(C29*0.75))+IF(G30&lt;=TIME(13,0,0),0,0)+IF(AND(G30&gt;TIME(13,0,0),G30&lt;=TIME(20,0,0)),C29*0.25,0)+IF(G30&gt;TIME(20,0,0),C29*0.5,0),2)),0)),0)</f>
        <v>0</v>
      </c>
      <c r="I30" s="68" t="s">
        <v>113</v>
      </c>
      <c r="J30" s="19" t="str">
        <f>IF(AND(UPPER(D30)="X",OR(LEN(TRIM(B25))&gt;0,LEN(TRIM(C25))&gt;0,LEN(TRIM(F30))&gt;0,LEN(TRIM(G30))&gt;0),OR(LEN(TRIM(B25))&lt;=0,LEN(TRIM(C25))&lt;=0,LEN(TRIM(F30))&lt;=0,LEN(TRIM(G30))&lt;=0)),"Preencha todos os dados No país 50% !!!",IF(AND(UPPER(D30)="X",YEAR(B25)=YEAR(C25),MONTH(B25)=MONTH(C25),DAY(B25)=DAY(C25),HOUR(F30)&gt;HOUR(G30)),"Corrija Horas, para Início menor/igual Fim !!!",IF(AND(UPPER(D30)="X",YEAR(B25)=YEAR(C25),MONTH(B25)=MONTH(C25),DAY(B25)=DAY(C25),HOUR(F30)=HOUR(G30),MINUTE(F30)&gt;MINUTE(G30)),"Corrija Horas, para Início menor/igual Fim !!!",IF(AND(UPPER(D30)="X",YEAR(B25)=YEAR(C25),MONTH(B25)=MONTH(C25),DAY(B25)=DAY(C25),HOUR(F30)=HOUR(G30),MINUTE(F30)=MINUTE(G30),SECOND(F30)&gt;SECOND(G30)),"Corrija Horas, para Início menor/igual Fim !!!",J31))))</f>
        <v/>
      </c>
    </row>
    <row r="31" spans="1:19" ht="12.75" customHeight="1" x14ac:dyDescent="0.2">
      <c r="A31" s="18"/>
      <c r="B31" s="119" t="s">
        <v>11</v>
      </c>
      <c r="C31" s="63">
        <f ca="1">J6</f>
        <v>0</v>
      </c>
      <c r="D31" s="153"/>
      <c r="E31" s="154"/>
      <c r="F31" s="166" t="str">
        <f>IF(OR(AND(OR(LEN(TRIM(D29))&gt;0,LEN(TRIM(F29))&gt;0,LEN(TRIM(G29))&gt;0),OR(LEN(TRIM(D30))&gt;0,LEN(TRIM(F30))&gt;0,LEN(TRIM(G30))&gt;0)),AND(OR(LEN(TRIM(D29))&gt;0,LEN(TRIM(F29))&gt;0,LEN(TRIM(G29))&gt;0),LEN(TRIM(D31))&gt;0),AND(OR(LEN(TRIM(D29))&gt;0,LEN(TRIM(F29))&gt;0,LEN(TRIM(G29))&gt;0),LEN(TRIM(D32))&gt;0),AND(OR(LEN(TRIM(D30))&gt;0,LEN(TRIM(F30))&gt;0,LEN(TRIM(G30))&gt;0),LEN(TRIM(D31))&gt;0),AND(OR(LEN(TRIM(D30))&gt;0,LEN(TRIM(F30))&gt;0,LEN(TRIM(G30))&gt;0),LEN(TRIM(D32))&gt;0),AND(LEN(TRIM(D31))&gt;0,LEN(TRIM(D32))&gt;0)),"Escolha um só dos regimes !!!",J28)</f>
        <v/>
      </c>
      <c r="G31" s="167"/>
      <c r="H31" s="66">
        <f>IF(D31="X",ROUND(($C$25-$B$25+1)*C31,2),0)</f>
        <v>0</v>
      </c>
      <c r="I31" s="61" t="s">
        <v>111</v>
      </c>
      <c r="J31" s="19" t="str">
        <f>IF(AND(UPPER(D31)="X",OR(LEN(TRIM(B25))&gt;0,LEN(TRIM(C25))&gt;0),OR(LEN(TRIM(B25))&lt;=0,LEN(TRIM(C25))&lt;=0)),"Preencha todos dados No estrangeiro 100% !!!",J32)</f>
        <v/>
      </c>
    </row>
    <row r="32" spans="1:19" x14ac:dyDescent="0.2">
      <c r="A32" s="18"/>
      <c r="B32" s="117" t="s">
        <v>12</v>
      </c>
      <c r="C32" s="63">
        <f ca="1">J6*0.7</f>
        <v>0</v>
      </c>
      <c r="D32" s="212"/>
      <c r="E32" s="213"/>
      <c r="F32" s="166"/>
      <c r="G32" s="167"/>
      <c r="H32" s="66">
        <f>IF(D32="X",ROUND(($C$25-$B$25+1)*C32,2),0)</f>
        <v>0</v>
      </c>
      <c r="I32" s="67" t="s">
        <v>114</v>
      </c>
      <c r="J32" s="19" t="str">
        <f>IF(AND(UPPER(D32)="X",OR(LEN(TRIM(B25))&gt;0,LEN(TRIM(C25))&gt;0),OR(LEN(TRIM(B25))&lt;=0,LEN(TRIM(C25))&lt;=0)),"Preencha todos dados No estrangeiro 70% !!!",J33)</f>
        <v/>
      </c>
    </row>
    <row r="33" spans="1:10" x14ac:dyDescent="0.2">
      <c r="A33" s="18"/>
      <c r="B33" s="227" t="s">
        <v>158</v>
      </c>
      <c r="C33" s="228"/>
      <c r="D33" s="229"/>
      <c r="E33" s="69"/>
      <c r="F33" s="70">
        <v>6</v>
      </c>
      <c r="G33" s="71" t="s">
        <v>8</v>
      </c>
      <c r="H33" s="72">
        <f>ROUND(-ROUND(E33,0)*F33,2)</f>
        <v>0</v>
      </c>
      <c r="I33" s="73" t="s">
        <v>52</v>
      </c>
      <c r="J33" s="19" t="str">
        <f>IF(AND(TRIM(D29)="",TRIM(D30)="",TRIM(D31)="",TRIM(D32)="",OR(LEN(TRIM(E33))&gt;0,LEN(TRIM(G34))&gt;0)),"Escolha um Regime, ou apague Dias e Equipar.!!!",IF(OR(LEN(TRIM(D29))&gt;0,LEN(TRIM(D30))&gt;0,LEN(TRIM(D31))&gt;0,LEN(TRIM(D32))&gt;0,LEN(TRIM(E33))&gt;0,LEN(TRIM(G34))&gt;0),J37,""))</f>
        <v/>
      </c>
    </row>
    <row r="34" spans="1:10" s="77" customFormat="1" x14ac:dyDescent="0.2">
      <c r="A34" s="23"/>
      <c r="B34" s="202" t="s">
        <v>149</v>
      </c>
      <c r="C34" s="203"/>
      <c r="D34" s="203"/>
      <c r="E34" s="203"/>
      <c r="F34" s="204"/>
      <c r="G34" s="74"/>
      <c r="H34" s="75">
        <f>IF(OR(UPPER(TRIM(C20))="S",UPPER(TRIM(G34))="S",UPPER(TRIM(D21))="S"),-H33,0)</f>
        <v>0</v>
      </c>
      <c r="I34" s="76">
        <f>IF(LEN(TRIM(F31))&gt;0,"ALERTA",IF((H29+H30+H31+H32+H33+H34)&lt;0,0,H29+H30+H31+H32+H33+H34))</f>
        <v>0</v>
      </c>
      <c r="J34" s="19"/>
    </row>
    <row r="35" spans="1:10" s="80" customFormat="1" ht="49.7" customHeight="1" x14ac:dyDescent="0.2">
      <c r="A35" s="78"/>
      <c r="B35" s="214"/>
      <c r="C35" s="215"/>
      <c r="D35" s="215"/>
      <c r="E35" s="215"/>
      <c r="F35" s="215"/>
      <c r="G35" s="215"/>
      <c r="H35" s="215"/>
      <c r="I35" s="216"/>
      <c r="J35" s="79"/>
    </row>
    <row r="36" spans="1:10" ht="3.2" customHeigh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19"/>
    </row>
    <row r="37" spans="1:10" ht="12.75" customHeight="1" x14ac:dyDescent="0.2">
      <c r="A37" s="18"/>
      <c r="B37" s="219" t="s">
        <v>6</v>
      </c>
      <c r="C37" s="219"/>
      <c r="D37" s="219"/>
      <c r="E37" s="219"/>
      <c r="F37" s="219"/>
      <c r="G37" s="219"/>
      <c r="H37" s="124"/>
      <c r="I37" s="81" t="s">
        <v>21</v>
      </c>
      <c r="J37" s="19" t="str">
        <f>IF(LEN(TRIM(B25))&lt;=0,"Preencha Data Início, ou apague Dias e Equipar.!!!",IF(AND(LEN(TRIM(E33))&gt;0,ISNUMBER(E33),E33&gt;=0),IF(UPPER(TRIM(D21))="S",IF(J8=0,"Escolha NívelRe.(topo)ou apague Dias e Equipar.!!!",""),IF(OR(UPPER(TRIM(G34))="S",UPPER(TRIM(G34))="N",ROUND(E33,0)=0),IF(J8=0,"Escolha NívelRe.(topo)ou apague Dias e Equipar.!!!",""),"foi deduzido sub. De refeição (S ou N) !!!")),"Preencha Nº Dias Úteis (maior ou igual a 0) !!!"))</f>
        <v>Preencha Data Início, ou apague Dias e Equipar.!!!</v>
      </c>
    </row>
    <row r="38" spans="1:10" ht="12.75" customHeight="1" x14ac:dyDescent="0.2">
      <c r="A38" s="18"/>
      <c r="B38" s="182" t="s">
        <v>115</v>
      </c>
      <c r="C38" s="183"/>
      <c r="D38" s="146"/>
      <c r="E38" s="146"/>
      <c r="F38" s="82" t="s">
        <v>23</v>
      </c>
      <c r="G38" s="122"/>
      <c r="H38" s="83">
        <f>ROUND(IF(LEN(TRIM(D38))&gt;0,G38*H37,0),2)</f>
        <v>0</v>
      </c>
      <c r="I38" s="148" t="str">
        <f>IF(AND(OR(LEN(TRIM(D38))&gt;0,LEN(TRIM(G38))&gt;0),OR(LEN(TRIM(D38))&lt;=0,LEN(TRIM(G38))&lt;=0)),"Preencha os dados do Carro Próprio, ou apague-os !!!",IF(AND(LEN(TRIM(G38))&gt;0,OR(NOT(ISNUMBER(G38)),G38&lt;0)),"Preencha nºkm (maior ou igual a zero) !!!",IF(AND(OR(LEN(TRIM(H39))&lt;=0,AND(ISNUMBER(H39),H39&gt;=0)),OR(LEN(TRIM(H40))&lt;=0,AND(ISNUMBER(H40),H40&gt;=0)),OR(LEN(TRIM(H41))&lt;=0,AND(ISNUMBER(H41),H41&gt;=0)),OR(LEN(TRIM(H42))&lt;=0,AND(ISNUMBER(H42),H42&gt;=0))),J43,"Preencha quantias maiores ou iguais a zero!!!")))</f>
        <v/>
      </c>
      <c r="J38" s="19"/>
    </row>
    <row r="39" spans="1:10" ht="12.75" customHeight="1" x14ac:dyDescent="0.2">
      <c r="A39" s="18"/>
      <c r="B39" s="184" t="s">
        <v>116</v>
      </c>
      <c r="C39" s="185"/>
      <c r="D39" s="185"/>
      <c r="E39" s="185"/>
      <c r="F39" s="185"/>
      <c r="G39" s="185"/>
      <c r="H39" s="84"/>
      <c r="I39" s="149"/>
      <c r="J39" s="19"/>
    </row>
    <row r="40" spans="1:10" ht="12.75" customHeight="1" x14ac:dyDescent="0.2">
      <c r="A40" s="18"/>
      <c r="B40" s="184" t="s">
        <v>144</v>
      </c>
      <c r="C40" s="185"/>
      <c r="D40" s="185"/>
      <c r="E40" s="185"/>
      <c r="F40" s="185"/>
      <c r="G40" s="185"/>
      <c r="H40" s="84"/>
      <c r="I40" s="149"/>
      <c r="J40" s="19"/>
    </row>
    <row r="41" spans="1:10" ht="12.75" customHeight="1" x14ac:dyDescent="0.2">
      <c r="A41" s="18"/>
      <c r="B41" s="155" t="s">
        <v>124</v>
      </c>
      <c r="C41" s="156"/>
      <c r="D41" s="156"/>
      <c r="E41" s="156"/>
      <c r="F41" s="156"/>
      <c r="G41" s="165"/>
      <c r="H41" s="84"/>
      <c r="I41" s="149"/>
      <c r="J41" s="19"/>
    </row>
    <row r="42" spans="1:10" ht="12.75" customHeight="1" x14ac:dyDescent="0.2">
      <c r="A42" s="18"/>
      <c r="B42" s="155" t="s">
        <v>151</v>
      </c>
      <c r="C42" s="156"/>
      <c r="D42" s="156"/>
      <c r="E42" s="156"/>
      <c r="F42" s="156"/>
      <c r="G42" s="123"/>
      <c r="H42" s="84">
        <v>0</v>
      </c>
      <c r="I42" s="85"/>
      <c r="J42" s="19"/>
    </row>
    <row r="43" spans="1:10" ht="12.75" customHeight="1" x14ac:dyDescent="0.2">
      <c r="A43" s="18"/>
      <c r="B43" s="155" t="s">
        <v>162</v>
      </c>
      <c r="C43" s="156"/>
      <c r="D43" s="156"/>
      <c r="E43" s="156"/>
      <c r="F43" s="156"/>
      <c r="G43" s="165"/>
      <c r="H43" s="84">
        <v>0</v>
      </c>
      <c r="I43" s="85"/>
      <c r="J43" s="19" t="str">
        <f>IF(AND(OR(LEN(TRIM(H43))&lt;=0,AND(ISNUMBER(H43),H43&gt;=0)),OR(LEN(TRIM(H44))&lt;=0,AND(ISNUMBER(H44),H44&gt;=0)),OR(LEN(TRIM(H45))&lt;=0,AND(ISNUMBER(H45),H45&gt;=0))),IF(AND(H42&lt;&gt;0,LEN(TRIM(G42))&lt;=0),"Indique Matrícula no Combustível, ou apague val.!!!",IF(AND(H43=0,LEN(TRIM(F43))&gt;0),"Indique val. no Combustível, ou apague Matrícula!!!",IF(AND(H45&lt;&gt;0,LEN(TRIM(C45))&lt;=0),"Discrimine as Outras (nas Deslocações),ou apague valor !!!",IF(AND(H45=0,LEN(TRIM(C45))&gt;0),"Indique val. das Outras (nas Deslocações) ou apague Discri.!!!",J45)))),"Preencha quantias maiores ou iguais a zero!!!")</f>
        <v/>
      </c>
    </row>
    <row r="44" spans="1:10" ht="12.75" customHeight="1" x14ac:dyDescent="0.2">
      <c r="A44" s="18"/>
      <c r="B44" s="155" t="s">
        <v>86</v>
      </c>
      <c r="C44" s="156"/>
      <c r="D44" s="156"/>
      <c r="E44" s="156"/>
      <c r="F44" s="156"/>
      <c r="G44" s="165"/>
      <c r="H44" s="84">
        <v>0</v>
      </c>
      <c r="I44" s="85"/>
      <c r="J44" s="19"/>
    </row>
    <row r="45" spans="1:10" ht="12.75" customHeight="1" x14ac:dyDescent="0.2">
      <c r="A45" s="18"/>
      <c r="B45" s="86" t="s">
        <v>125</v>
      </c>
      <c r="C45" s="157"/>
      <c r="D45" s="157"/>
      <c r="E45" s="157"/>
      <c r="F45" s="157"/>
      <c r="G45" s="158"/>
      <c r="H45" s="87">
        <v>0</v>
      </c>
      <c r="I45" s="88">
        <f>IF(LEN(TRIM(I38))&gt;0,"ALERTA",ROUND(H38+H39+H40+H41+H42+H43+H44+H45,2))</f>
        <v>0</v>
      </c>
      <c r="J45" s="19" t="str">
        <f>IF(AND(H38&lt;&gt;0,H42&lt;&gt;0),"Só um item (Kms ou Combustível) pode existir !!!","")</f>
        <v/>
      </c>
    </row>
    <row r="46" spans="1:10" ht="6" customHeight="1" x14ac:dyDescent="0.2">
      <c r="A46" s="22"/>
      <c r="B46" s="22"/>
      <c r="C46" s="22"/>
      <c r="D46" s="22"/>
      <c r="E46" s="22"/>
      <c r="F46" s="22"/>
      <c r="G46" s="89"/>
      <c r="H46" s="89"/>
      <c r="I46" s="89"/>
      <c r="J46" s="19"/>
    </row>
    <row r="47" spans="1:10" s="53" customFormat="1" ht="11.25" customHeight="1" x14ac:dyDescent="0.2">
      <c r="A47" s="50"/>
      <c r="B47" s="90" t="s">
        <v>91</v>
      </c>
      <c r="C47" s="207" t="s">
        <v>145</v>
      </c>
      <c r="D47" s="207"/>
      <c r="E47" s="207"/>
      <c r="F47" s="207"/>
      <c r="G47" s="207"/>
      <c r="H47" s="207"/>
      <c r="I47" s="207"/>
      <c r="J47" s="52" t="str">
        <f>IF(AND(I48&lt;&gt;0,LEN(TRIM(D30))&lt;=0,LEN(TRIM(D32))&lt;=0),"!!! Preencha um regime (No país 50% ou No estrangeiro 70%), ou apague o valor do Hotel !!!",IF(AND(I48=0,OR(AND(LEN(TRIM(D30))&gt;0,OR(B25&lt;&gt;C25,AND(B25=C25,G30&gt;TIME(22,0,0)))),LEN(TRIM(D32))&gt;0)),"!!! Preencha o valor do Hotel, ou escolha um regime 100% !!!",IF(OR(LEN(TRIM(I48))&lt;=0,AND(ISNUMBER(I48),I48&gt;=0)),IF(AND(B25=C25,UPPER(D30)="X",I48&lt;&gt;0,G30&lt;=TIME(22,0,0)),"!!! Para Deslocação com DatasIguais,o Hotel NoPaís50% só é válido para HoraFim após as 22h00m !!!",J50),"!!! Preencha o valor do Hotel maior ou igual a zero !!!")))</f>
        <v>Preencha, em baixo, no Pagamento ao Beneficiário, IBAN e SWIFT/BIC !!!</v>
      </c>
    </row>
    <row r="48" spans="1:10" x14ac:dyDescent="0.2">
      <c r="A48" s="18"/>
      <c r="B48" s="175" t="s">
        <v>129</v>
      </c>
      <c r="C48" s="176"/>
      <c r="D48" s="176"/>
      <c r="E48" s="176"/>
      <c r="F48" s="176"/>
      <c r="G48" s="176"/>
      <c r="H48" s="176"/>
      <c r="I48" s="126"/>
      <c r="J48" s="19"/>
    </row>
    <row r="49" spans="1:10" ht="3.2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19"/>
    </row>
    <row r="50" spans="1:10" x14ac:dyDescent="0.2">
      <c r="A50" s="18"/>
      <c r="B50" s="145" t="s">
        <v>2</v>
      </c>
      <c r="C50" s="145"/>
      <c r="D50" s="145"/>
      <c r="E50" s="145"/>
      <c r="F50" s="145"/>
      <c r="G50" s="145"/>
      <c r="H50" s="145"/>
      <c r="I50" s="145"/>
      <c r="J50" s="19" t="str">
        <f>IF(AND(I51&lt;&gt;0,UPPER(TRIM(I21))&lt;&gt;"R"),"!!! Indique o Tipo Deslocação como R (para Reunião), ou apague o valor da Inscrição !!!",IF(AND(I51&lt;&gt;0,UPPER(TRIM(I21))&lt;&gt;"DPD"),"!!! Indique o Tipo Deslocação como DPD (para Reunião), ou apague o valor da Inscrição !!!",IF(OR(LEN(TRIM(I51))&lt;=0,AND(ISNUMBER(I51),I51&gt;=0)),J54,"!!! Preencha o valor da Inscrição maior ou igual a zero !!!")))</f>
        <v>Preencha, em baixo, no Pagamento ao Beneficiário, IBAN e SWIFT/BIC !!!</v>
      </c>
    </row>
    <row r="51" spans="1:10" ht="24" customHeight="1" x14ac:dyDescent="0.2">
      <c r="A51" s="18"/>
      <c r="B51" s="173" t="s">
        <v>130</v>
      </c>
      <c r="C51" s="174"/>
      <c r="D51" s="174"/>
      <c r="E51" s="174"/>
      <c r="F51" s="174"/>
      <c r="G51" s="174"/>
      <c r="H51" s="174"/>
      <c r="I51" s="91">
        <v>0</v>
      </c>
      <c r="J51" s="19"/>
    </row>
    <row r="52" spans="1:10" x14ac:dyDescent="0.2">
      <c r="A52" s="18"/>
      <c r="B52" s="121" t="s">
        <v>117</v>
      </c>
      <c r="C52" s="159"/>
      <c r="D52" s="160"/>
      <c r="E52" s="160"/>
      <c r="F52" s="160"/>
      <c r="G52" s="160"/>
      <c r="H52" s="161"/>
      <c r="I52" s="92">
        <v>0</v>
      </c>
      <c r="J52" s="19"/>
    </row>
    <row r="53" spans="1:10" ht="3.2" customHeight="1" x14ac:dyDescent="0.2">
      <c r="A53" s="22"/>
      <c r="B53" s="22"/>
      <c r="C53" s="22"/>
      <c r="D53" s="22"/>
      <c r="E53" s="93"/>
      <c r="F53" s="93"/>
      <c r="G53" s="93"/>
      <c r="H53" s="93"/>
      <c r="I53" s="93"/>
      <c r="J53" s="19"/>
    </row>
    <row r="54" spans="1:10" s="95" customFormat="1" x14ac:dyDescent="0.2">
      <c r="A54" s="94"/>
      <c r="B54" s="116" t="s">
        <v>4</v>
      </c>
      <c r="C54" s="208" t="str">
        <f>IF(LEN(TRIM(G23))&gt;0,"Veja o ALERTA ao pé do LOCAL: "&amp;G23,IF(LEN(TRIM(F31))&gt;0,"Veja o ALERTA ao pé de Per Diem: "&amp;F31,IF(LEN(TRIM(I38))&gt;0,"Veja o ALERTA ao pé de Deslocações: "&amp;I38,IF(LEN(TRIM(B63))&gt;0,"",J63))))</f>
        <v>Veja o ALERTA ao pé do LOCAL: Preencha o Nº de Projeto!!!</v>
      </c>
      <c r="D54" s="208"/>
      <c r="E54" s="208"/>
      <c r="F54" s="208"/>
      <c r="G54" s="208"/>
      <c r="H54" s="208"/>
      <c r="I54" s="208"/>
      <c r="J54" s="19" t="str">
        <f>IF(OR(LEN(TRIM(I52))&lt;=0,AND(ISNUMBER(I52),I52&gt;=0)),IF(AND(I52&lt;&gt;0,LEN(TRIM(C52))&lt;=0),"!!! Discrimine as Outras Despesas (ao pé da Inscrição), ou apague o valor dessa linha !!!",IF(AND(I52=0,LEN(TRIM(C52))&gt;0),"!!! Indique o valor das Outras Despesas (ao pé da Inscrição) ou apague a Discriminação !!!",J55)),"!!! Preencha quantias maiores ou iguais a zero, nas Outras Despesas (ao pé da Inscrição) !!!")</f>
        <v>Preencha, em baixo, no Pagamento ao Beneficiário, IBAN e SWIFT/BIC !!!</v>
      </c>
    </row>
    <row r="55" spans="1:10" s="95" customFormat="1" x14ac:dyDescent="0.2">
      <c r="A55" s="94"/>
      <c r="B55" s="143" t="s">
        <v>13</v>
      </c>
      <c r="C55" s="144"/>
      <c r="D55" s="144"/>
      <c r="E55" s="144"/>
      <c r="F55" s="144"/>
      <c r="G55" s="144"/>
      <c r="H55" s="144"/>
      <c r="I55" s="96" t="str">
        <f>IF(LEN(TRIM(C54))&gt;0,"ALERTA",J59)</f>
        <v>ALERTA</v>
      </c>
      <c r="J55" s="19" t="str">
        <f>IF(AND(OR(LEN(TRIM(I56))&lt;=0,AND(ISNUMBER(I56),I56&gt;=0)),OR(LEN(TRIM(I57))&lt;=0,AND(ISNUMBER(I57),I57&gt;=0)),OR(LEN(TRIM(I58))&lt;=0,AND(ISNUMBER(I58),I58&gt;=0))),IF(AND(I56&lt;&gt;0,LEN(TRIM(F56))&lt;=0),"!!Discrimine o(s) RD(s) do(s) Adiantamento(s), ou apague o valor dessa linha!!",IF(AND(I56=0,LEN(TRIM(F56))&gt;0),"!!Preencha o valor do(s) Adiantamento(s), ou apague o(s) RD(s) dessa linha!!",IF(AND(I57&lt;&gt;0,LEN(TRIM(F57))&lt;=0),"!!Discrimine o(s)Fornecedor(es)do(s)Pagamento(s)Directo(s), ou apague o valor dessa linha!!",IF(AND(I57=0,LEN(TRIM(F57))&gt;0),"!!Preencha o valor do(s)Pagamento(s)Directo(s), ou apague o(s)Fornecedor(es)dessa linha!!",J62)))),"!!Preencha quantias maiores ou iguais a zero, nas Parcelas Totais(Adiant./Pag.Dir./Red.Vol.)!!")</f>
        <v>Preencha, em baixo, no Pagamento ao Beneficiário, IBAN e SWIFT/BIC !!!</v>
      </c>
    </row>
    <row r="56" spans="1:10" s="95" customFormat="1" x14ac:dyDescent="0.2">
      <c r="A56" s="94"/>
      <c r="B56" s="97" t="s">
        <v>126</v>
      </c>
      <c r="C56" s="98"/>
      <c r="D56" s="98"/>
      <c r="E56" s="99"/>
      <c r="F56" s="162"/>
      <c r="G56" s="163"/>
      <c r="H56" s="164"/>
      <c r="I56" s="100">
        <v>0</v>
      </c>
      <c r="J56" s="19"/>
    </row>
    <row r="57" spans="1:10" s="95" customFormat="1" x14ac:dyDescent="0.2">
      <c r="A57" s="94"/>
      <c r="B57" s="97" t="s">
        <v>146</v>
      </c>
      <c r="C57" s="98"/>
      <c r="D57" s="98"/>
      <c r="E57" s="99"/>
      <c r="F57" s="162"/>
      <c r="G57" s="163"/>
      <c r="H57" s="164"/>
      <c r="I57" s="100"/>
      <c r="J57" s="19"/>
    </row>
    <row r="58" spans="1:10" x14ac:dyDescent="0.2">
      <c r="A58" s="18"/>
      <c r="B58" s="210" t="s">
        <v>14</v>
      </c>
      <c r="C58" s="211"/>
      <c r="D58" s="211"/>
      <c r="E58" s="211"/>
      <c r="F58" s="211"/>
      <c r="G58" s="211"/>
      <c r="H58" s="211"/>
      <c r="I58" s="100">
        <v>0</v>
      </c>
      <c r="J58" s="19"/>
    </row>
    <row r="59" spans="1:10" x14ac:dyDescent="0.2">
      <c r="A59" s="18"/>
      <c r="B59" s="141" t="s">
        <v>15</v>
      </c>
      <c r="C59" s="142"/>
      <c r="D59" s="142"/>
      <c r="E59" s="142"/>
      <c r="F59" s="142"/>
      <c r="G59" s="142"/>
      <c r="H59" s="142"/>
      <c r="I59" s="101" t="str">
        <f>IF(I55="ALERTA","ALERTA",J61)</f>
        <v>ALERTA</v>
      </c>
      <c r="J59" s="102">
        <f>ROUND(I34+I45+I48+I51+I52,2)</f>
        <v>0</v>
      </c>
    </row>
    <row r="60" spans="1:10" ht="3.2" customHeight="1" x14ac:dyDescent="0.2">
      <c r="A60" s="22"/>
      <c r="B60" s="22"/>
      <c r="C60" s="22"/>
      <c r="D60" s="22"/>
      <c r="E60" s="206"/>
      <c r="F60" s="206"/>
      <c r="G60" s="206"/>
      <c r="H60" s="206"/>
      <c r="I60" s="206"/>
      <c r="J60" s="103"/>
    </row>
    <row r="61" spans="1:10" x14ac:dyDescent="0.2">
      <c r="A61" s="18"/>
      <c r="B61" s="145" t="s">
        <v>118</v>
      </c>
      <c r="C61" s="145"/>
      <c r="D61" s="145"/>
      <c r="E61" s="145"/>
      <c r="F61" s="145"/>
      <c r="G61" s="145"/>
      <c r="H61" s="208" t="str">
        <f>IF(YEAR(C25)&gt;YEAR(G4),"PARA ADIANTAMENTO",IF(AND(YEAR(C25)=YEAR(G4),MONTH(C25)&gt;MONTH(G4)),"PARA ADIANTAMENTO",IF(AND(YEAR(C25)=YEAR(G4),MONTH(C25)=MONTH(G4),DAY(C25)&gt;DAY(G4)),"PARA ADIANTAMENTO","")))</f>
        <v/>
      </c>
      <c r="I61" s="208"/>
      <c r="J61" s="102">
        <f>ROUND(J59-I56-I57-I58,2)</f>
        <v>0</v>
      </c>
    </row>
    <row r="62" spans="1:10" s="62" customFormat="1" x14ac:dyDescent="0.2">
      <c r="A62" s="57"/>
      <c r="B62" s="249" t="s">
        <v>119</v>
      </c>
      <c r="C62" s="250"/>
      <c r="D62" s="250"/>
      <c r="E62" s="250"/>
      <c r="F62" s="251"/>
      <c r="G62" s="199" t="s">
        <v>19</v>
      </c>
      <c r="H62" s="200"/>
      <c r="I62" s="201"/>
      <c r="J62" s="19" t="str">
        <f>IF(OR(AND(LEN(TRIM(SUBSTITUTE(G63," ","")))&gt;0,ISNUMBER(VALUE(TRIM(SUBSTITUTE(B63," ",""))))),AND(LEN(TRIM(SUBSTITUTE(B63," ","")))&gt;0,LEN(TRIM(SUBSTITUTE(B63," ","")))&lt;35,LEN(TRIM(SUBSTITUTE(G63," ","")))&gt;0)),IF(LEN(TRIM(G4))&lt;=0,"Preencha o espaço da Data de Emissão do R.D. em cima !!!",J65),"Preencha, em baixo, no Pagamento ao Beneficiário, IBAN e SWIFT/BIC !!!")</f>
        <v>Preencha, em baixo, no Pagamento ao Beneficiário, IBAN e SWIFT/BIC !!!</v>
      </c>
    </row>
    <row r="63" spans="1:10" ht="15.75" x14ac:dyDescent="0.25">
      <c r="A63" s="18"/>
      <c r="B63" s="252"/>
      <c r="C63" s="253"/>
      <c r="D63" s="253"/>
      <c r="E63" s="253"/>
      <c r="F63" s="254"/>
      <c r="G63" s="257"/>
      <c r="H63" s="257"/>
      <c r="I63" s="258"/>
      <c r="J63" s="19" t="s">
        <v>161</v>
      </c>
    </row>
    <row r="64" spans="1:10" ht="3.2" customHeight="1" x14ac:dyDescent="0.2">
      <c r="A64" s="22"/>
      <c r="B64" s="22"/>
      <c r="C64" s="22"/>
      <c r="D64" s="22"/>
      <c r="E64" s="22"/>
      <c r="F64" s="22"/>
      <c r="G64" s="22"/>
      <c r="H64" s="22"/>
      <c r="I64" s="22"/>
      <c r="J64" s="19"/>
    </row>
    <row r="65" spans="1:10" s="34" customFormat="1" x14ac:dyDescent="0.2">
      <c r="A65" s="32"/>
      <c r="B65" s="256" t="s">
        <v>120</v>
      </c>
      <c r="C65" s="256"/>
      <c r="D65" s="256"/>
      <c r="E65" s="256"/>
      <c r="F65" s="255" t="s">
        <v>152</v>
      </c>
      <c r="G65" s="255"/>
      <c r="H65" s="255"/>
      <c r="I65" s="255"/>
      <c r="J65" s="19"/>
    </row>
    <row r="66" spans="1:10" s="34" customFormat="1" ht="12.75" customHeight="1" x14ac:dyDescent="0.2">
      <c r="A66" s="32"/>
      <c r="B66" s="205" t="s">
        <v>147</v>
      </c>
      <c r="C66" s="205"/>
      <c r="D66" s="205"/>
      <c r="E66" s="205"/>
      <c r="F66" s="255"/>
      <c r="G66" s="255"/>
      <c r="H66" s="255"/>
      <c r="I66" s="255"/>
      <c r="J66" s="19"/>
    </row>
    <row r="67" spans="1:10" s="34" customFormat="1" x14ac:dyDescent="0.2">
      <c r="A67" s="32"/>
      <c r="B67" s="259" t="s">
        <v>127</v>
      </c>
      <c r="C67" s="259"/>
      <c r="D67" s="259"/>
      <c r="E67" s="259"/>
      <c r="F67" s="255"/>
      <c r="G67" s="255"/>
      <c r="H67" s="255"/>
      <c r="I67" s="255"/>
      <c r="J67" s="19"/>
    </row>
    <row r="68" spans="1:10" s="34" customFormat="1" x14ac:dyDescent="0.2">
      <c r="A68" s="32"/>
      <c r="B68" s="205" t="s">
        <v>1</v>
      </c>
      <c r="C68" s="205"/>
      <c r="D68" s="205"/>
      <c r="E68" s="205"/>
      <c r="F68" s="104"/>
      <c r="G68" s="104"/>
      <c r="H68" s="104"/>
      <c r="I68" s="104"/>
      <c r="J68" s="19"/>
    </row>
    <row r="69" spans="1:10" x14ac:dyDescent="0.2">
      <c r="A69" s="18"/>
      <c r="B69" s="205" t="s">
        <v>128</v>
      </c>
      <c r="C69" s="205"/>
      <c r="D69" s="205"/>
      <c r="E69" s="205"/>
      <c r="F69" s="104" t="s">
        <v>41</v>
      </c>
      <c r="G69" s="104"/>
      <c r="H69" s="104"/>
      <c r="I69" s="104"/>
      <c r="J69" s="19"/>
    </row>
    <row r="70" spans="1:10" ht="12.2" customHeight="1" x14ac:dyDescent="0.2">
      <c r="A70" s="18"/>
      <c r="B70" s="104"/>
      <c r="C70" s="104"/>
      <c r="D70" s="104"/>
      <c r="E70" s="105"/>
      <c r="F70" s="113"/>
      <c r="G70" s="113"/>
      <c r="H70" s="113"/>
      <c r="I70" s="113"/>
      <c r="J70" s="19"/>
    </row>
    <row r="71" spans="1:10" ht="12.2" customHeight="1" x14ac:dyDescent="0.2">
      <c r="A71" s="18"/>
      <c r="B71" s="125"/>
      <c r="C71" s="197"/>
      <c r="D71" s="197"/>
      <c r="E71" s="105"/>
      <c r="F71" s="104"/>
      <c r="G71" s="104"/>
      <c r="H71" s="104"/>
      <c r="I71" s="104"/>
      <c r="J71" s="19"/>
    </row>
    <row r="72" spans="1:10" ht="12.2" customHeight="1" x14ac:dyDescent="0.2">
      <c r="A72" s="18"/>
      <c r="B72" s="118"/>
      <c r="C72" s="198"/>
      <c r="D72" s="198"/>
      <c r="E72" s="105"/>
      <c r="F72" s="107" t="s">
        <v>40</v>
      </c>
      <c r="G72" s="107"/>
      <c r="H72" s="107"/>
      <c r="I72" s="107"/>
      <c r="J72" s="19"/>
    </row>
    <row r="73" spans="1:10" ht="12.2" customHeight="1" x14ac:dyDescent="0.2">
      <c r="A73" s="18"/>
      <c r="B73" s="209"/>
      <c r="C73" s="198"/>
      <c r="D73" s="198"/>
      <c r="E73" s="105"/>
      <c r="F73" s="113"/>
      <c r="G73" s="113"/>
      <c r="H73" s="113"/>
      <c r="I73" s="113"/>
      <c r="J73" s="19"/>
    </row>
    <row r="74" spans="1:10" ht="11.25" customHeight="1" x14ac:dyDescent="0.2">
      <c r="A74" s="22"/>
      <c r="B74" s="209"/>
      <c r="C74" s="198"/>
      <c r="D74" s="198"/>
      <c r="E74" s="22"/>
      <c r="F74" s="106"/>
      <c r="G74" s="106"/>
      <c r="H74" s="106"/>
      <c r="I74" s="106"/>
      <c r="J74" s="19"/>
    </row>
    <row r="75" spans="1:10" ht="10.5" customHeight="1" x14ac:dyDescent="0.2">
      <c r="B75" s="209"/>
      <c r="C75" s="198"/>
      <c r="D75" s="198"/>
      <c r="E75" s="18"/>
      <c r="F75" s="104"/>
      <c r="G75" s="104"/>
      <c r="H75" s="104"/>
      <c r="I75" s="104"/>
    </row>
    <row r="76" spans="1:10" ht="10.5" customHeight="1" x14ac:dyDescent="0.2">
      <c r="B76" s="209"/>
      <c r="C76" s="198"/>
      <c r="D76" s="198"/>
      <c r="E76" s="18"/>
      <c r="F76" s="104"/>
      <c r="G76" s="104"/>
      <c r="H76" s="104"/>
      <c r="I76" s="104"/>
    </row>
    <row r="77" spans="1:10" ht="10.5" customHeight="1" x14ac:dyDescent="0.2">
      <c r="B77" s="209"/>
      <c r="C77" s="198"/>
      <c r="D77" s="198"/>
      <c r="E77" s="18"/>
      <c r="F77" s="108"/>
      <c r="G77" s="104"/>
      <c r="H77" s="104"/>
      <c r="I77" s="104"/>
    </row>
    <row r="78" spans="1:10" ht="10.5" customHeight="1" x14ac:dyDescent="0.2">
      <c r="B78" s="209"/>
      <c r="C78" s="198"/>
      <c r="D78" s="198"/>
      <c r="E78" s="18"/>
      <c r="F78" s="108"/>
      <c r="G78" s="104"/>
      <c r="H78" s="104"/>
      <c r="I78" s="104"/>
    </row>
    <row r="79" spans="1:10" ht="10.5" customHeight="1" x14ac:dyDescent="0.2">
      <c r="B79" s="209"/>
      <c r="C79" s="198"/>
      <c r="D79" s="198"/>
      <c r="E79" s="18"/>
      <c r="F79" s="104"/>
      <c r="G79" s="104"/>
      <c r="H79" s="104"/>
      <c r="I79" s="104"/>
    </row>
    <row r="80" spans="1:10" ht="10.5" customHeight="1" x14ac:dyDescent="0.2">
      <c r="B80" s="209"/>
      <c r="C80" s="198"/>
      <c r="D80" s="198"/>
      <c r="E80" s="18"/>
      <c r="F80" s="104"/>
      <c r="G80" s="104"/>
      <c r="H80" s="104"/>
      <c r="I80" s="104"/>
    </row>
    <row r="81" spans="2:9" x14ac:dyDescent="0.2">
      <c r="B81" s="23"/>
      <c r="C81" s="196"/>
      <c r="D81" s="196"/>
      <c r="E81" s="18"/>
      <c r="F81" s="18"/>
      <c r="G81" s="18"/>
      <c r="H81" s="18"/>
      <c r="I81" s="18"/>
    </row>
    <row r="82" spans="2:9" x14ac:dyDescent="0.2">
      <c r="B82" s="18"/>
      <c r="C82" s="18"/>
      <c r="D82" s="18"/>
      <c r="E82" s="18"/>
      <c r="F82" s="18"/>
      <c r="G82" s="18"/>
      <c r="H82" s="18"/>
      <c r="I82" s="18"/>
    </row>
    <row r="83" spans="2:9" x14ac:dyDescent="0.2">
      <c r="B83" s="18"/>
      <c r="C83" s="18"/>
      <c r="D83" s="18"/>
      <c r="E83" s="18"/>
      <c r="F83" s="18"/>
      <c r="G83" s="18"/>
      <c r="H83" s="18"/>
      <c r="I83" s="18"/>
    </row>
    <row r="84" spans="2:9" x14ac:dyDescent="0.2">
      <c r="B84" s="18"/>
      <c r="C84" s="18"/>
      <c r="D84" s="18"/>
      <c r="E84" s="18"/>
      <c r="F84" s="18"/>
      <c r="G84" s="18"/>
      <c r="H84" s="18"/>
      <c r="I84" s="18"/>
    </row>
    <row r="85" spans="2:9" x14ac:dyDescent="0.2">
      <c r="B85" s="18"/>
      <c r="C85" s="18"/>
      <c r="D85" s="18"/>
      <c r="E85" s="18"/>
      <c r="F85" s="18"/>
      <c r="G85" s="18"/>
      <c r="H85" s="18"/>
      <c r="I85" s="18"/>
    </row>
    <row r="86" spans="2:9" x14ac:dyDescent="0.2">
      <c r="B86" s="18"/>
      <c r="C86" s="18"/>
      <c r="D86" s="18"/>
      <c r="E86" s="18"/>
      <c r="F86" s="18"/>
      <c r="G86" s="18"/>
      <c r="H86" s="18"/>
      <c r="I86" s="18"/>
    </row>
  </sheetData>
  <sheetProtection algorithmName="SHA-512" hashValue="xxE7LSeUeotNtnOC5hIaYwmnNImsUZxBqCrve5UT9klLomOjZWxE0Vre9swJaMqDEF8a4JUgTTcoSufm/ClE7Q==" saltValue="5ozCVy/5mIyXGWw3M+aA0g==" spinCount="100000" sheet="1" objects="1" scenarios="1"/>
  <dataConsolidate/>
  <customSheetViews>
    <customSheetView guid="{D97BEBE1-1B0D-40C3-9D81-F656DECA86FF}" scale="120" showPageBreaks="1" showGridLines="0" fitToPage="1" printArea="1" hiddenRows="1" hiddenColumns="1" topLeftCell="A26">
      <selection activeCell="B49" sqref="B49:I49"/>
      <pageMargins left="0.59055118110236227" right="0.31496062992125984" top="0.27559055118110237" bottom="0.27559055118110237" header="0.15748031496062992" footer="0.31496062992125984"/>
      <pageSetup paperSize="9" scale="69" orientation="portrait" r:id="rId1"/>
      <headerFooter alignWithMargins="0">
        <oddFooter>&amp;LVersão 1.1 - 2014</oddFooter>
      </headerFooter>
    </customSheetView>
  </customSheetViews>
  <mergeCells count="77">
    <mergeCell ref="B62:F62"/>
    <mergeCell ref="B63:F63"/>
    <mergeCell ref="H61:I61"/>
    <mergeCell ref="F65:I67"/>
    <mergeCell ref="B65:E65"/>
    <mergeCell ref="G63:I63"/>
    <mergeCell ref="B61:G61"/>
    <mergeCell ref="B67:E67"/>
    <mergeCell ref="G11:I11"/>
    <mergeCell ref="B15:I15"/>
    <mergeCell ref="C17:I17"/>
    <mergeCell ref="B21:C21"/>
    <mergeCell ref="E21:H21"/>
    <mergeCell ref="D20:F20"/>
    <mergeCell ref="G20:I20"/>
    <mergeCell ref="B13:I13"/>
    <mergeCell ref="C5:F11"/>
    <mergeCell ref="H5:I5"/>
    <mergeCell ref="H6:I6"/>
    <mergeCell ref="G8:I8"/>
    <mergeCell ref="B14:C14"/>
    <mergeCell ref="D32:E32"/>
    <mergeCell ref="B35:I35"/>
    <mergeCell ref="H19:I19"/>
    <mergeCell ref="B37:G37"/>
    <mergeCell ref="G23:I23"/>
    <mergeCell ref="B28:C28"/>
    <mergeCell ref="E27:H27"/>
    <mergeCell ref="B33:D33"/>
    <mergeCell ref="C81:D81"/>
    <mergeCell ref="C71:D71"/>
    <mergeCell ref="C72:D72"/>
    <mergeCell ref="G62:I62"/>
    <mergeCell ref="B34:F34"/>
    <mergeCell ref="B68:E68"/>
    <mergeCell ref="B39:G39"/>
    <mergeCell ref="B44:G44"/>
    <mergeCell ref="E60:I60"/>
    <mergeCell ref="C47:I47"/>
    <mergeCell ref="C54:I54"/>
    <mergeCell ref="B73:B80"/>
    <mergeCell ref="C73:D80"/>
    <mergeCell ref="B69:E69"/>
    <mergeCell ref="B58:H58"/>
    <mergeCell ref="B66:E66"/>
    <mergeCell ref="B3:C3"/>
    <mergeCell ref="D3:F3"/>
    <mergeCell ref="G18:I18"/>
    <mergeCell ref="B51:H51"/>
    <mergeCell ref="B48:H48"/>
    <mergeCell ref="C16:I16"/>
    <mergeCell ref="C18:E18"/>
    <mergeCell ref="D28:E28"/>
    <mergeCell ref="D29:E29"/>
    <mergeCell ref="B41:G41"/>
    <mergeCell ref="B38:C38"/>
    <mergeCell ref="B40:G40"/>
    <mergeCell ref="G3:I3"/>
    <mergeCell ref="G4:I4"/>
    <mergeCell ref="E19:F19"/>
    <mergeCell ref="B27:D27"/>
    <mergeCell ref="B59:H59"/>
    <mergeCell ref="B55:H55"/>
    <mergeCell ref="B50:I50"/>
    <mergeCell ref="D38:E38"/>
    <mergeCell ref="D24:H24"/>
    <mergeCell ref="I38:I41"/>
    <mergeCell ref="D25:H25"/>
    <mergeCell ref="D31:E31"/>
    <mergeCell ref="D30:E30"/>
    <mergeCell ref="B42:F42"/>
    <mergeCell ref="C45:G45"/>
    <mergeCell ref="C52:H52"/>
    <mergeCell ref="F56:H56"/>
    <mergeCell ref="F57:H57"/>
    <mergeCell ref="B43:G43"/>
    <mergeCell ref="F31:G32"/>
  </mergeCells>
  <phoneticPr fontId="0" type="noConversion"/>
  <conditionalFormatting sqref="B3:C3">
    <cfRule type="notContainsBlanks" dxfId="11" priority="14">
      <formula>LEN(TRIM(B3))&gt;0</formula>
    </cfRule>
  </conditionalFormatting>
  <conditionalFormatting sqref="G9:I9 D14 F14 H14 C16:I17 C18:E18 G18:I18 E19:F19 H19:I19 C19:C20 G20:I20 D21 I21">
    <cfRule type="containsBlanks" dxfId="10" priority="15">
      <formula>LEN(TRIM(C9))=0</formula>
    </cfRule>
  </conditionalFormatting>
  <conditionalFormatting sqref="B25:I25 D31:E32 D29:G30">
    <cfRule type="containsBlanks" dxfId="9" priority="11">
      <formula>LEN(TRIM(B25))=0</formula>
    </cfRule>
  </conditionalFormatting>
  <conditionalFormatting sqref="C45:G45 I48 I51 C52:I52">
    <cfRule type="containsBlanks" dxfId="8" priority="9">
      <formula>LEN(TRIM(C45))=0</formula>
    </cfRule>
  </conditionalFormatting>
  <conditionalFormatting sqref="F56:H57 B63:I63">
    <cfRule type="containsBlanks" dxfId="7" priority="8">
      <formula>LEN(TRIM(B56))=0</formula>
    </cfRule>
  </conditionalFormatting>
  <conditionalFormatting sqref="H39:H45">
    <cfRule type="containsBlanks" dxfId="6" priority="7">
      <formula>LEN(TRIM(H39))=0</formula>
    </cfRule>
  </conditionalFormatting>
  <conditionalFormatting sqref="I56:I58">
    <cfRule type="containsBlanks" dxfId="5" priority="6">
      <formula>LEN(TRIM(I56))=0</formula>
    </cfRule>
  </conditionalFormatting>
  <conditionalFormatting sqref="G34">
    <cfRule type="containsBlanks" dxfId="4" priority="5">
      <formula>LEN(TRIM(G34))=0</formula>
    </cfRule>
  </conditionalFormatting>
  <conditionalFormatting sqref="D38:E38 G38 G42 H39:H45">
    <cfRule type="containsBlanks" dxfId="3" priority="4">
      <formula>LEN(TRIM(D38))=0</formula>
    </cfRule>
  </conditionalFormatting>
  <conditionalFormatting sqref="H37">
    <cfRule type="containsBlanks" dxfId="2" priority="3">
      <formula>LEN(TRIM(H37))=0</formula>
    </cfRule>
  </conditionalFormatting>
  <conditionalFormatting sqref="G4:I4">
    <cfRule type="containsBlanks" dxfId="1" priority="2">
      <formula>LEN(TRIM(G4))=0</formula>
    </cfRule>
  </conditionalFormatting>
  <conditionalFormatting sqref="E33">
    <cfRule type="containsBlanks" dxfId="0" priority="1">
      <formula>LEN(TRIM(E33))=0</formula>
    </cfRule>
  </conditionalFormatting>
  <dataValidations count="3">
    <dataValidation type="list" allowBlank="1" showInputMessage="1" showErrorMessage="1" sqref="I21" xr:uid="{00000000-0002-0000-0100-000000000000}">
      <formula1>$O$15:$O$17</formula1>
    </dataValidation>
    <dataValidation type="list" allowBlank="1" showInputMessage="1" showErrorMessage="1" sqref="H37" xr:uid="{00000000-0002-0000-0100-000001000000}">
      <formula1>$Q$15:$Q$16</formula1>
    </dataValidation>
    <dataValidation type="list" allowBlank="1" showInputMessage="1" showErrorMessage="1" sqref="D21 C20 G34" xr:uid="{00000000-0002-0000-0100-000002000000}">
      <formula1>$S$17:$S$18</formula1>
    </dataValidation>
  </dataValidations>
  <hyperlinks>
    <hyperlink ref="I24" r:id="rId2" display="Distância ao Local em Km" xr:uid="{00000000-0004-0000-0100-000000000000}"/>
  </hyperlinks>
  <pageMargins left="0.59055118110236227" right="0.31496062992125984" top="0.27559055118110237" bottom="0" header="0.15748031496062992" footer="0"/>
  <pageSetup paperSize="9" scale="7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Instruções e Legislação</vt:lpstr>
      <vt:lpstr>RD</vt:lpstr>
      <vt:lpstr>'Instruções e Legislação'!Área_de_Impressão</vt:lpstr>
      <vt:lpstr>RD!Área_de_Impressão</vt:lpstr>
    </vt:vector>
  </TitlesOfParts>
  <Company>Faculdade de Ciências da Universidade de Lisboa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FFCUL Registo de Deslocação 2009 (e anos seguintes) (lei de 2008) preto e branco</dc:subject>
  <dc:creator>dmpedrosa</dc:creator>
  <dc:description>FFCUL Registo de Deslocação 2009 (e anos seguintes) (lei de 2008) preto e branco</dc:description>
  <cp:lastModifiedBy>David Miguel Pedrosa</cp:lastModifiedBy>
  <cp:lastPrinted>2023-10-20T10:14:34Z</cp:lastPrinted>
  <dcterms:created xsi:type="dcterms:W3CDTF">2005-01-12T18:54:56Z</dcterms:created>
  <dcterms:modified xsi:type="dcterms:W3CDTF">2025-03-26T12:49:52Z</dcterms:modified>
</cp:coreProperties>
</file>